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1730"/>
  </bookViews>
  <sheets>
    <sheet name="Feuil2" sheetId="2" r:id="rId1"/>
    <sheet name="Feuil3" sheetId="3" r:id="rId2"/>
  </sheets>
  <calcPr calcId="162913"/>
</workbook>
</file>

<file path=xl/calcChain.xml><?xml version="1.0" encoding="utf-8"?>
<calcChain xmlns="http://schemas.openxmlformats.org/spreadsheetml/2006/main">
  <c r="AB9" i="2" l="1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8" i="2"/>
  <c r="BM9" i="2" l="1"/>
  <c r="BM10" i="2"/>
  <c r="BM11" i="2"/>
  <c r="BM12" i="2"/>
  <c r="BM13" i="2"/>
  <c r="BM14" i="2"/>
  <c r="BM15" i="2"/>
  <c r="BM16" i="2"/>
  <c r="BM17" i="2"/>
  <c r="BM18" i="2"/>
  <c r="BM19" i="2"/>
  <c r="BM20" i="2"/>
  <c r="BM21" i="2"/>
  <c r="BM22" i="2"/>
  <c r="BM23" i="2"/>
  <c r="BM24" i="2"/>
  <c r="BM25" i="2"/>
  <c r="BM8" i="2"/>
  <c r="BC9" i="2" l="1"/>
  <c r="BO9" i="2" s="1"/>
  <c r="BC10" i="2"/>
  <c r="BO10" i="2" s="1"/>
  <c r="BC11" i="2"/>
  <c r="BO11" i="2" s="1"/>
  <c r="BQ12" i="2"/>
  <c r="BQ13" i="2"/>
  <c r="BQ14" i="2"/>
  <c r="BC15" i="2"/>
  <c r="BO15" i="2" s="1"/>
  <c r="BC16" i="2"/>
  <c r="BO16" i="2" s="1"/>
  <c r="BC17" i="2"/>
  <c r="BO17" i="2" s="1"/>
  <c r="BQ18" i="2"/>
  <c r="BC19" i="2"/>
  <c r="BO19" i="2" s="1"/>
  <c r="BQ20" i="2"/>
  <c r="BQ21" i="2"/>
  <c r="BC22" i="2"/>
  <c r="BO22" i="2" s="1"/>
  <c r="BC23" i="2"/>
  <c r="BO23" i="2" s="1"/>
  <c r="BQ24" i="2"/>
  <c r="BQ25" i="2"/>
  <c r="BC8" i="2"/>
  <c r="BO8" i="2" s="1"/>
  <c r="BQ17" i="2" l="1"/>
  <c r="BQ11" i="2"/>
  <c r="BQ23" i="2"/>
  <c r="BR23" i="2" s="1"/>
  <c r="BC24" i="2"/>
  <c r="BO24" i="2" s="1"/>
  <c r="BR24" i="2" s="1"/>
  <c r="BC20" i="2"/>
  <c r="BO20" i="2" s="1"/>
  <c r="BR20" i="2" s="1"/>
  <c r="BC18" i="2"/>
  <c r="BO18" i="2" s="1"/>
  <c r="BC14" i="2"/>
  <c r="BO14" i="2" s="1"/>
  <c r="BR14" i="2" s="1"/>
  <c r="BC12" i="2"/>
  <c r="BO12" i="2" s="1"/>
  <c r="BR12" i="2" s="1"/>
  <c r="BC25" i="2"/>
  <c r="BO25" i="2" s="1"/>
  <c r="BR25" i="2" s="1"/>
  <c r="BC21" i="2"/>
  <c r="BO21" i="2" s="1"/>
  <c r="BR21" i="2" s="1"/>
  <c r="BC13" i="2"/>
  <c r="BO13" i="2" s="1"/>
  <c r="BR13" i="2" s="1"/>
  <c r="BR18" i="2"/>
  <c r="BR17" i="2"/>
  <c r="BR11" i="2"/>
  <c r="BQ19" i="2"/>
  <c r="BR19" i="2" s="1"/>
  <c r="BQ15" i="2"/>
  <c r="BR15" i="2" s="1"/>
  <c r="BQ9" i="2"/>
  <c r="BR9" i="2" s="1"/>
  <c r="BQ8" i="2"/>
  <c r="BR8" i="2" s="1"/>
  <c r="BQ22" i="2"/>
  <c r="BR22" i="2" s="1"/>
  <c r="BQ16" i="2"/>
  <c r="BR16" i="2" s="1"/>
  <c r="BQ10" i="2"/>
  <c r="BR10" i="2" s="1"/>
</calcChain>
</file>

<file path=xl/sharedStrings.xml><?xml version="1.0" encoding="utf-8"?>
<sst xmlns="http://schemas.openxmlformats.org/spreadsheetml/2006/main" count="127" uniqueCount="61">
  <si>
    <t>n°</t>
  </si>
  <si>
    <t xml:space="preserve">PDC </t>
  </si>
  <si>
    <t xml:space="preserve">site </t>
  </si>
  <si>
    <t>profil</t>
  </si>
  <si>
    <t xml:space="preserve">PS </t>
  </si>
  <si>
    <t>ENERGIE</t>
  </si>
  <si>
    <t>Base ou LU</t>
  </si>
  <si>
    <t>HP</t>
  </si>
  <si>
    <t>HC</t>
  </si>
  <si>
    <t>Pointe</t>
  </si>
  <si>
    <t>HPH</t>
  </si>
  <si>
    <t>HCH</t>
  </si>
  <si>
    <t>HPE</t>
  </si>
  <si>
    <t>HCE</t>
  </si>
  <si>
    <t>Part Fixe 
(abonnement) en €/mois</t>
  </si>
  <si>
    <t>Coefficient PS
(€/kW/mois)</t>
  </si>
  <si>
    <t>TOTAL</t>
  </si>
  <si>
    <t>Prix unitaires en centimes d'euros du KWH</t>
  </si>
  <si>
    <t>Consommations annuelles ( en euros/an)</t>
  </si>
  <si>
    <t>30001990844482</t>
  </si>
  <si>
    <t>siège CCPA</t>
  </si>
  <si>
    <t>C4 MU</t>
  </si>
  <si>
    <t>50045441342848</t>
  </si>
  <si>
    <t>Centre technique</t>
  </si>
  <si>
    <t>Gymnase de la Plaine de l'Ain</t>
  </si>
  <si>
    <t>C4 LU</t>
  </si>
  <si>
    <t>SARRAIL Maison des Projets</t>
  </si>
  <si>
    <t>C5 CU</t>
  </si>
  <si>
    <t>Service CLIC-ADS</t>
  </si>
  <si>
    <t>ECAM</t>
  </si>
  <si>
    <t>Centre de Planification</t>
  </si>
  <si>
    <t>Aire de grands passages</t>
  </si>
  <si>
    <t>Aire d'accueil gens du voyage</t>
  </si>
  <si>
    <t>Poste de refoulement</t>
  </si>
  <si>
    <t>Eclairage parking de la gare</t>
  </si>
  <si>
    <t>C5 LU</t>
  </si>
  <si>
    <t>Eclairage public ZA en Beauvoir</t>
  </si>
  <si>
    <t>Déchetterie de Loyettes</t>
  </si>
  <si>
    <t>Parking de co-voiturage</t>
  </si>
  <si>
    <t>Déchetterie de Saint-Rambert-en-Bugey</t>
  </si>
  <si>
    <t xml:space="preserve">TOTAL ENERGIE + TURPE </t>
  </si>
  <si>
    <t>Mecanismes de CAPACITE</t>
  </si>
  <si>
    <t>TAXES</t>
  </si>
  <si>
    <t>Montant sans TVA + Taxes + meca</t>
  </si>
  <si>
    <t>TVA 5,5% 
(€/an)</t>
  </si>
  <si>
    <t>TVA 20% 
(€/an)</t>
  </si>
  <si>
    <t xml:space="preserve">Budget annuel 
fourniture + acheminement
TTC (€/an) </t>
  </si>
  <si>
    <t>TOTAL TURPE VARIABLE (en€/an)</t>
  </si>
  <si>
    <t>TOTAL TURPE FIXE (en€/an)</t>
  </si>
  <si>
    <t>TOTAL TURPE ANNUEL</t>
  </si>
  <si>
    <t>CTA 
(€ HT/an)</t>
  </si>
  <si>
    <t>TICFE
(€ HT/an)</t>
  </si>
  <si>
    <t>TFCE
(€ HT/an)</t>
  </si>
  <si>
    <t>TFCCE</t>
  </si>
  <si>
    <t>TFDE</t>
  </si>
  <si>
    <t>TOTAL DES TAXES HORS TVA
(€ HT/an)</t>
  </si>
  <si>
    <t>en c€/kwh</t>
  </si>
  <si>
    <t>en €/an</t>
  </si>
  <si>
    <t>Consommations en KWH</t>
  </si>
  <si>
    <t>BORDEREAU DES PRIX</t>
  </si>
  <si>
    <t>TURPE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</si>
</sst>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6">
    <xf numFmtId="0" fontId="0" fillId="0" borderId="0" xfId="0"/>
    <xf numFmtId="0" fontId="0" fillId="0" borderId="0" xfId="0"/>
    <xf numFmtId="0" fontId="0" fillId="0" borderId="0" xfId="0"/>
    <xf numFmtId="2" fontId="0" fillId="0" borderId="6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34" xfId="0" applyNumberFormat="1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" fontId="0" fillId="0" borderId="0" xfId="0" applyNumberFormat="1"/>
    <xf numFmtId="0" fontId="0" fillId="5" borderId="6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2" fontId="0" fillId="5" borderId="33" xfId="0" applyNumberFormat="1" applyFont="1" applyFill="1" applyBorder="1"/>
    <xf numFmtId="2" fontId="0" fillId="5" borderId="28" xfId="0" applyNumberFormat="1" applyFont="1" applyFill="1" applyBorder="1"/>
    <xf numFmtId="2" fontId="0" fillId="5" borderId="4" xfId="0" applyNumberFormat="1" applyFont="1" applyFill="1" applyBorder="1"/>
    <xf numFmtId="2" fontId="0" fillId="5" borderId="31" xfId="0" applyNumberFormat="1" applyFont="1" applyFill="1" applyBorder="1"/>
    <xf numFmtId="2" fontId="0" fillId="5" borderId="39" xfId="0" applyNumberFormat="1" applyFont="1" applyFill="1" applyBorder="1"/>
    <xf numFmtId="2" fontId="0" fillId="5" borderId="3" xfId="0" applyNumberFormat="1" applyFont="1" applyFill="1" applyBorder="1"/>
    <xf numFmtId="2" fontId="0" fillId="5" borderId="1" xfId="0" applyNumberFormat="1" applyFont="1" applyFill="1" applyBorder="1"/>
    <xf numFmtId="2" fontId="0" fillId="5" borderId="32" xfId="0" applyNumberFormat="1" applyFont="1" applyFill="1" applyBorder="1"/>
    <xf numFmtId="2" fontId="0" fillId="5" borderId="49" xfId="0" applyNumberFormat="1" applyFont="1" applyFill="1" applyBorder="1"/>
    <xf numFmtId="2" fontId="0" fillId="5" borderId="19" xfId="0" applyNumberFormat="1" applyFont="1" applyFill="1" applyBorder="1"/>
    <xf numFmtId="2" fontId="0" fillId="5" borderId="44" xfId="0" applyNumberFormat="1" applyFont="1" applyFill="1" applyBorder="1"/>
    <xf numFmtId="2" fontId="0" fillId="5" borderId="24" xfId="0" applyNumberFormat="1" applyFont="1" applyFill="1" applyBorder="1"/>
    <xf numFmtId="2" fontId="0" fillId="0" borderId="5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2" fontId="0" fillId="0" borderId="6" xfId="0" applyNumberFormat="1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2" fontId="0" fillId="0" borderId="40" xfId="0" applyNumberFormat="1" applyFont="1" applyFill="1" applyBorder="1" applyAlignment="1">
      <alignment horizontal="center" vertical="center"/>
    </xf>
    <xf numFmtId="2" fontId="0" fillId="0" borderId="41" xfId="0" applyNumberFormat="1" applyFont="1" applyFill="1" applyBorder="1" applyAlignment="1">
      <alignment horizontal="center" vertical="center"/>
    </xf>
    <xf numFmtId="2" fontId="0" fillId="0" borderId="41" xfId="0" applyNumberFormat="1" applyFont="1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0" fontId="4" fillId="7" borderId="42" xfId="0" applyFont="1" applyFill="1" applyBorder="1" applyAlignment="1">
      <alignment horizontal="center" vertical="center" wrapText="1"/>
    </xf>
    <xf numFmtId="0" fontId="4" fillId="7" borderId="37" xfId="0" applyFon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8" fillId="7" borderId="9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7" borderId="51" xfId="0" applyFont="1" applyFill="1" applyBorder="1" applyAlignment="1">
      <alignment horizontal="center"/>
    </xf>
    <xf numFmtId="0" fontId="8" fillId="7" borderId="52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44" fontId="4" fillId="7" borderId="28" xfId="1" applyFont="1" applyFill="1" applyBorder="1" applyAlignment="1">
      <alignment horizontal="center" vertical="center" wrapText="1"/>
    </xf>
    <xf numFmtId="44" fontId="4" fillId="7" borderId="3" xfId="1" applyFont="1" applyFill="1" applyBorder="1" applyAlignment="1">
      <alignment horizontal="center" vertical="center" wrapText="1"/>
    </xf>
    <xf numFmtId="44" fontId="4" fillId="7" borderId="43" xfId="1" applyFont="1" applyFill="1" applyBorder="1" applyAlignment="1">
      <alignment horizontal="center" vertical="center" wrapText="1"/>
    </xf>
    <xf numFmtId="44" fontId="4" fillId="7" borderId="25" xfId="1" applyFont="1" applyFill="1" applyBorder="1" applyAlignment="1">
      <alignment horizontal="center" vertical="center" wrapText="1"/>
    </xf>
    <xf numFmtId="44" fontId="4" fillId="7" borderId="27" xfId="1" applyFont="1" applyFill="1" applyBorder="1" applyAlignment="1">
      <alignment horizontal="center" vertical="center" wrapText="1"/>
    </xf>
    <xf numFmtId="44" fontId="4" fillId="7" borderId="37" xfId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44" fontId="4" fillId="7" borderId="19" xfId="1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4" fontId="4" fillId="7" borderId="6" xfId="1" applyFont="1" applyFill="1" applyBorder="1" applyAlignment="1">
      <alignment horizontal="center" vertical="center" wrapText="1"/>
    </xf>
    <xf numFmtId="44" fontId="4" fillId="7" borderId="26" xfId="1" applyFont="1" applyFill="1" applyBorder="1" applyAlignment="1">
      <alignment horizontal="center" vertical="center" wrapText="1"/>
    </xf>
    <xf numFmtId="44" fontId="4" fillId="7" borderId="42" xfId="1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7" borderId="7" xfId="0" applyNumberFormat="1" applyFont="1" applyFill="1" applyBorder="1" applyAlignment="1">
      <alignment horizontal="center" vertical="center"/>
    </xf>
    <xf numFmtId="2" fontId="4" fillId="7" borderId="8" xfId="0" applyNumberFormat="1" applyFont="1" applyFill="1" applyBorder="1" applyAlignment="1">
      <alignment horizontal="center" vertical="center"/>
    </xf>
    <xf numFmtId="2" fontId="4" fillId="7" borderId="15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11" fillId="7" borderId="7" xfId="0" applyNumberFormat="1" applyFont="1" applyFill="1" applyBorder="1" applyAlignment="1">
      <alignment horizontal="center" vertical="center"/>
    </xf>
    <xf numFmtId="2" fontId="11" fillId="7" borderId="8" xfId="0" applyNumberFormat="1" applyFont="1" applyFill="1" applyBorder="1" applyAlignment="1">
      <alignment horizontal="center" vertical="center"/>
    </xf>
    <xf numFmtId="2" fontId="11" fillId="7" borderId="15" xfId="0" applyNumberFormat="1" applyFont="1" applyFill="1" applyBorder="1" applyAlignment="1">
      <alignment horizontal="center" vertical="center"/>
    </xf>
    <xf numFmtId="2" fontId="4" fillId="3" borderId="29" xfId="0" applyNumberFormat="1" applyFont="1" applyFill="1" applyBorder="1" applyAlignment="1">
      <alignment horizontal="center" vertical="center" wrapText="1"/>
    </xf>
    <xf numFmtId="2" fontId="4" fillId="2" borderId="46" xfId="0" applyNumberFormat="1" applyFont="1" applyFill="1" applyBorder="1" applyAlignment="1">
      <alignment horizontal="center" vertical="center" wrapText="1"/>
    </xf>
    <xf numFmtId="2" fontId="4" fillId="2" borderId="45" xfId="0" applyNumberFormat="1" applyFont="1" applyFill="1" applyBorder="1" applyAlignment="1">
      <alignment horizontal="center" vertical="center"/>
    </xf>
    <xf numFmtId="2" fontId="4" fillId="2" borderId="45" xfId="0" applyNumberFormat="1" applyFont="1" applyFill="1" applyBorder="1" applyAlignment="1">
      <alignment horizontal="center" vertical="center" wrapText="1"/>
    </xf>
    <xf numFmtId="2" fontId="4" fillId="2" borderId="48" xfId="0" applyNumberFormat="1" applyFont="1" applyFill="1" applyBorder="1" applyAlignment="1">
      <alignment horizontal="center" vertical="center"/>
    </xf>
    <xf numFmtId="2" fontId="4" fillId="4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2" fontId="4" fillId="7" borderId="16" xfId="0" applyNumberFormat="1" applyFont="1" applyFill="1" applyBorder="1" applyAlignment="1">
      <alignment horizontal="center" vertical="center" wrapText="1"/>
    </xf>
    <xf numFmtId="2" fontId="4" fillId="7" borderId="12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/>
    </xf>
    <xf numFmtId="2" fontId="5" fillId="3" borderId="29" xfId="0" applyNumberFormat="1" applyFont="1" applyFill="1" applyBorder="1" applyAlignment="1">
      <alignment horizontal="center" vertical="center" wrapText="1"/>
    </xf>
    <xf numFmtId="2" fontId="5" fillId="3" borderId="46" xfId="0" applyNumberFormat="1" applyFont="1" applyFill="1" applyBorder="1" applyAlignment="1">
      <alignment horizontal="center" vertical="center"/>
    </xf>
    <xf numFmtId="2" fontId="6" fillId="2" borderId="46" xfId="0" applyNumberFormat="1" applyFont="1" applyFill="1" applyBorder="1" applyAlignment="1">
      <alignment horizontal="center" vertical="center" wrapText="1"/>
    </xf>
    <xf numFmtId="2" fontId="5" fillId="2" borderId="45" xfId="0" applyNumberFormat="1" applyFont="1" applyFill="1" applyBorder="1" applyAlignment="1">
      <alignment horizontal="center" vertical="center"/>
    </xf>
    <xf numFmtId="2" fontId="5" fillId="2" borderId="45" xfId="0" applyNumberFormat="1" applyFont="1" applyFill="1" applyBorder="1" applyAlignment="1">
      <alignment horizontal="center" vertical="center" wrapText="1"/>
    </xf>
    <xf numFmtId="2" fontId="5" fillId="2" borderId="48" xfId="0" applyNumberFormat="1" applyFont="1" applyFill="1" applyBorder="1" applyAlignment="1">
      <alignment horizontal="center" vertical="center"/>
    </xf>
    <xf numFmtId="2" fontId="5" fillId="4" borderId="14" xfId="0" applyNumberFormat="1" applyFont="1" applyFill="1" applyBorder="1" applyAlignment="1">
      <alignment horizontal="center" vertical="center" wrapText="1"/>
    </xf>
    <xf numFmtId="2" fontId="5" fillId="4" borderId="12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5" fillId="4" borderId="16" xfId="0" applyNumberFormat="1" applyFont="1" applyFill="1" applyBorder="1" applyAlignment="1">
      <alignment horizontal="center" vertical="center" wrapText="1"/>
    </xf>
    <xf numFmtId="2" fontId="4" fillId="7" borderId="14" xfId="0" applyNumberFormat="1" applyFont="1" applyFill="1" applyBorder="1" applyAlignment="1">
      <alignment horizontal="center" vertical="center" wrapText="1"/>
    </xf>
    <xf numFmtId="2" fontId="4" fillId="3" borderId="40" xfId="0" applyNumberFormat="1" applyFont="1" applyFill="1" applyBorder="1" applyAlignment="1">
      <alignment horizontal="center" vertical="center" wrapText="1"/>
    </xf>
    <xf numFmtId="2" fontId="4" fillId="2" borderId="41" xfId="0" applyNumberFormat="1" applyFont="1" applyFill="1" applyBorder="1" applyAlignment="1">
      <alignment horizontal="center" vertical="center" wrapText="1"/>
    </xf>
    <xf numFmtId="2" fontId="4" fillId="2" borderId="41" xfId="0" applyNumberFormat="1" applyFont="1" applyFill="1" applyBorder="1" applyAlignment="1">
      <alignment horizontal="center" vertical="center"/>
    </xf>
    <xf numFmtId="2" fontId="4" fillId="2" borderId="38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/>
    </xf>
    <xf numFmtId="2" fontId="5" fillId="3" borderId="40" xfId="0" applyNumberFormat="1" applyFont="1" applyFill="1" applyBorder="1" applyAlignment="1">
      <alignment horizontal="center" vertical="center" wrapText="1"/>
    </xf>
    <xf numFmtId="2" fontId="5" fillId="3" borderId="41" xfId="0" applyNumberFormat="1" applyFont="1" applyFill="1" applyBorder="1" applyAlignment="1">
      <alignment horizontal="center" vertical="center"/>
    </xf>
    <xf numFmtId="2" fontId="6" fillId="2" borderId="41" xfId="0" applyNumberFormat="1" applyFont="1" applyFill="1" applyBorder="1" applyAlignment="1">
      <alignment horizontal="center" vertical="center" wrapText="1"/>
    </xf>
    <xf numFmtId="2" fontId="5" fillId="2" borderId="41" xfId="0" applyNumberFormat="1" applyFont="1" applyFill="1" applyBorder="1" applyAlignment="1">
      <alignment horizontal="center" vertical="center"/>
    </xf>
    <xf numFmtId="2" fontId="5" fillId="2" borderId="41" xfId="0" applyNumberFormat="1" applyFont="1" applyFill="1" applyBorder="1" applyAlignment="1">
      <alignment horizontal="center" vertical="center" wrapText="1"/>
    </xf>
    <xf numFmtId="2" fontId="5" fillId="2" borderId="38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3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0" fillId="5" borderId="6" xfId="0" applyNumberFormat="1" applyFont="1" applyFill="1" applyBorder="1" applyAlignment="1">
      <alignment horizontal="center" vertical="center"/>
    </xf>
    <xf numFmtId="2" fontId="0" fillId="5" borderId="28" xfId="0" applyNumberFormat="1" applyFont="1" applyFill="1" applyBorder="1" applyAlignment="1">
      <alignment horizontal="center" vertical="center"/>
    </xf>
    <xf numFmtId="2" fontId="0" fillId="5" borderId="31" xfId="0" applyNumberFormat="1" applyFont="1" applyFill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  <xf numFmtId="2" fontId="0" fillId="0" borderId="28" xfId="0" applyNumberFormat="1" applyFont="1" applyBorder="1"/>
    <xf numFmtId="2" fontId="0" fillId="0" borderId="25" xfId="0" applyNumberFormat="1" applyFont="1" applyBorder="1"/>
    <xf numFmtId="2" fontId="0" fillId="0" borderId="31" xfId="0" applyNumberFormat="1" applyFont="1" applyFill="1" applyBorder="1" applyAlignment="1">
      <alignment horizontal="center" vertical="center"/>
    </xf>
    <xf numFmtId="2" fontId="0" fillId="0" borderId="31" xfId="0" applyNumberFormat="1" applyFont="1" applyBorder="1"/>
    <xf numFmtId="2" fontId="0" fillId="0" borderId="31" xfId="0" applyNumberFormat="1" applyFont="1" applyBorder="1" applyAlignment="1">
      <alignment horizontal="center" vertical="center"/>
    </xf>
    <xf numFmtId="2" fontId="0" fillId="5" borderId="34" xfId="0" applyNumberFormat="1" applyFont="1" applyFill="1" applyBorder="1" applyAlignment="1">
      <alignment horizontal="center" vertical="center"/>
    </xf>
    <xf numFmtId="2" fontId="0" fillId="5" borderId="5" xfId="0" applyNumberFormat="1" applyFont="1" applyFill="1" applyBorder="1"/>
    <xf numFmtId="2" fontId="0" fillId="5" borderId="5" xfId="0" applyNumberFormat="1" applyFont="1" applyFill="1" applyBorder="1" applyAlignment="1">
      <alignment horizontal="center" vertical="center"/>
    </xf>
    <xf numFmtId="2" fontId="0" fillId="5" borderId="2" xfId="0" applyNumberFormat="1" applyFont="1" applyFill="1" applyBorder="1"/>
    <xf numFmtId="2" fontId="0" fillId="5" borderId="32" xfId="0" applyNumberFormat="1" applyFont="1" applyFill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0" fillId="0" borderId="5" xfId="0" applyNumberFormat="1" applyFont="1" applyBorder="1"/>
    <xf numFmtId="2" fontId="0" fillId="0" borderId="35" xfId="0" applyNumberFormat="1" applyFont="1" applyBorder="1"/>
    <xf numFmtId="2" fontId="0" fillId="0" borderId="21" xfId="0" applyNumberFormat="1" applyFont="1" applyFill="1" applyBorder="1" applyAlignment="1">
      <alignment horizontal="center" vertical="center"/>
    </xf>
    <xf numFmtId="2" fontId="0" fillId="0" borderId="21" xfId="0" applyNumberFormat="1" applyFont="1" applyBorder="1"/>
    <xf numFmtId="2" fontId="0" fillId="0" borderId="32" xfId="0" applyNumberFormat="1" applyFont="1" applyFill="1" applyBorder="1" applyAlignment="1">
      <alignment horizontal="center" vertical="center"/>
    </xf>
    <xf numFmtId="2" fontId="0" fillId="0" borderId="32" xfId="0" applyNumberFormat="1" applyFont="1" applyBorder="1"/>
    <xf numFmtId="2" fontId="0" fillId="0" borderId="32" xfId="0" applyNumberFormat="1" applyFont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2" fontId="0" fillId="5" borderId="40" xfId="0" applyNumberFormat="1" applyFont="1" applyFill="1" applyBorder="1" applyAlignment="1">
      <alignment horizontal="center" vertical="center"/>
    </xf>
    <xf numFmtId="2" fontId="0" fillId="5" borderId="41" xfId="0" applyNumberFormat="1" applyFont="1" applyFill="1" applyBorder="1"/>
    <xf numFmtId="2" fontId="0" fillId="5" borderId="41" xfId="0" applyNumberFormat="1" applyFont="1" applyFill="1" applyBorder="1" applyAlignment="1">
      <alignment horizontal="center" vertical="center"/>
    </xf>
    <xf numFmtId="2" fontId="0" fillId="5" borderId="50" xfId="0" applyNumberFormat="1" applyFont="1" applyFill="1" applyBorder="1"/>
    <xf numFmtId="2" fontId="0" fillId="5" borderId="24" xfId="0" applyNumberFormat="1" applyFont="1" applyFill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2" fillId="0" borderId="40" xfId="0" applyNumberFormat="1" applyFont="1" applyFill="1" applyBorder="1" applyAlignment="1">
      <alignment horizontal="center" vertical="center"/>
    </xf>
    <xf numFmtId="2" fontId="2" fillId="0" borderId="41" xfId="0" applyNumberFormat="1" applyFont="1" applyFill="1" applyBorder="1" applyAlignment="1">
      <alignment horizontal="center" vertical="center"/>
    </xf>
    <xf numFmtId="2" fontId="0" fillId="0" borderId="41" xfId="0" applyNumberFormat="1" applyFont="1" applyBorder="1"/>
    <xf numFmtId="2" fontId="0" fillId="0" borderId="38" xfId="0" applyNumberFormat="1" applyFont="1" applyBorder="1"/>
    <xf numFmtId="2" fontId="0" fillId="0" borderId="17" xfId="0" applyNumberFormat="1" applyFont="1" applyFill="1" applyBorder="1" applyAlignment="1">
      <alignment horizontal="center" vertical="center"/>
    </xf>
    <xf numFmtId="2" fontId="0" fillId="0" borderId="17" xfId="0" applyNumberFormat="1" applyFont="1" applyBorder="1"/>
    <xf numFmtId="2" fontId="4" fillId="0" borderId="17" xfId="0" applyNumberFormat="1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/>
    </xf>
    <xf numFmtId="2" fontId="0" fillId="0" borderId="24" xfId="0" applyNumberFormat="1" applyFont="1" applyBorder="1"/>
    <xf numFmtId="2" fontId="0" fillId="0" borderId="24" xfId="0" applyNumberFormat="1" applyFont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5"/>
  <sheetViews>
    <sheetView tabSelected="1" topLeftCell="S1" zoomScale="70" zoomScaleNormal="70" workbookViewId="0">
      <selection activeCell="BB34" sqref="BB34"/>
    </sheetView>
  </sheetViews>
  <sheetFormatPr baseColWidth="10" defaultRowHeight="15" x14ac:dyDescent="0.25"/>
  <cols>
    <col min="2" max="2" width="22.28515625" customWidth="1"/>
    <col min="3" max="3" width="32.5703125" customWidth="1"/>
    <col min="6" max="10" width="11.42578125" style="1" hidden="1" customWidth="1"/>
    <col min="11" max="11" width="11.42578125" hidden="1" customWidth="1"/>
    <col min="12" max="12" width="40.85546875" style="2" customWidth="1"/>
    <col min="18" max="18" width="14.140625" customWidth="1"/>
    <col min="19" max="19" width="14.5703125" customWidth="1"/>
    <col min="27" max="27" width="19.85546875" customWidth="1"/>
    <col min="30" max="50" width="0" hidden="1" customWidth="1"/>
    <col min="51" max="51" width="14.42578125" customWidth="1"/>
    <col min="53" max="53" width="12.85546875" customWidth="1"/>
    <col min="55" max="55" width="19.85546875" customWidth="1"/>
    <col min="58" max="58" width="14.85546875" customWidth="1"/>
    <col min="63" max="64" width="0" hidden="1" customWidth="1"/>
    <col min="65" max="65" width="14.85546875" customWidth="1"/>
    <col min="70" max="70" width="19.85546875" customWidth="1"/>
  </cols>
  <sheetData>
    <row r="1" spans="1:72" s="2" customFormat="1" ht="15.75" thickBot="1" x14ac:dyDescent="0.3"/>
    <row r="2" spans="1:72" s="2" customFormat="1" x14ac:dyDescent="0.25">
      <c r="A2" s="61" t="s">
        <v>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3"/>
    </row>
    <row r="3" spans="1:72" s="2" customFormat="1" ht="15.75" thickBot="1" x14ac:dyDescent="0.3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6"/>
    </row>
    <row r="4" spans="1:72" ht="24" customHeight="1" thickBot="1" x14ac:dyDescent="0.3">
      <c r="A4" s="84" t="s">
        <v>0</v>
      </c>
      <c r="B4" s="87" t="s">
        <v>1</v>
      </c>
      <c r="C4" s="87" t="s">
        <v>2</v>
      </c>
      <c r="D4" s="90" t="s">
        <v>3</v>
      </c>
      <c r="E4" s="93" t="s">
        <v>4</v>
      </c>
      <c r="F4" s="70"/>
      <c r="G4" s="71"/>
      <c r="H4" s="71"/>
      <c r="I4" s="71"/>
      <c r="J4" s="71"/>
      <c r="K4" s="72"/>
      <c r="L4" s="127" t="s">
        <v>58</v>
      </c>
      <c r="M4" s="129" t="s">
        <v>5</v>
      </c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1"/>
      <c r="AC4" s="132"/>
      <c r="AD4" s="133" t="s">
        <v>60</v>
      </c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5"/>
      <c r="BB4" s="81"/>
      <c r="BC4" s="123" t="s">
        <v>40</v>
      </c>
      <c r="BD4" s="58"/>
      <c r="BE4" s="125" t="s">
        <v>41</v>
      </c>
      <c r="BF4" s="126"/>
      <c r="BG4" s="58"/>
      <c r="BH4" s="102" t="s">
        <v>42</v>
      </c>
      <c r="BI4" s="103"/>
      <c r="BJ4" s="103"/>
      <c r="BK4" s="103"/>
      <c r="BL4" s="103"/>
      <c r="BM4" s="104"/>
      <c r="BN4" s="117"/>
      <c r="BO4" s="120" t="s">
        <v>43</v>
      </c>
      <c r="BP4" s="96" t="s">
        <v>44</v>
      </c>
      <c r="BQ4" s="96" t="s">
        <v>45</v>
      </c>
      <c r="BR4" s="99" t="s">
        <v>46</v>
      </c>
    </row>
    <row r="5" spans="1:72" ht="15.75" customHeight="1" x14ac:dyDescent="0.25">
      <c r="A5" s="85"/>
      <c r="B5" s="88"/>
      <c r="C5" s="88"/>
      <c r="D5" s="91"/>
      <c r="E5" s="94"/>
      <c r="F5" s="79" t="s">
        <v>6</v>
      </c>
      <c r="G5" s="75" t="s">
        <v>9</v>
      </c>
      <c r="H5" s="73" t="s">
        <v>10</v>
      </c>
      <c r="I5" s="73" t="s">
        <v>11</v>
      </c>
      <c r="J5" s="75" t="s">
        <v>12</v>
      </c>
      <c r="K5" s="77" t="s">
        <v>13</v>
      </c>
      <c r="L5" s="128"/>
      <c r="M5" s="136" t="s">
        <v>6</v>
      </c>
      <c r="N5" s="137" t="s">
        <v>9</v>
      </c>
      <c r="O5" s="138" t="s">
        <v>10</v>
      </c>
      <c r="P5" s="138" t="s">
        <v>11</v>
      </c>
      <c r="Q5" s="139" t="s">
        <v>12</v>
      </c>
      <c r="R5" s="140" t="s">
        <v>13</v>
      </c>
      <c r="S5" s="141" t="s">
        <v>14</v>
      </c>
      <c r="T5" s="142"/>
      <c r="U5" s="136" t="s">
        <v>6</v>
      </c>
      <c r="V5" s="137" t="s">
        <v>9</v>
      </c>
      <c r="W5" s="138" t="s">
        <v>10</v>
      </c>
      <c r="X5" s="138" t="s">
        <v>11</v>
      </c>
      <c r="Y5" s="139" t="s">
        <v>12</v>
      </c>
      <c r="Z5" s="140" t="s">
        <v>13</v>
      </c>
      <c r="AA5" s="143" t="s">
        <v>14</v>
      </c>
      <c r="AB5" s="144" t="s">
        <v>16</v>
      </c>
      <c r="AC5" s="145"/>
      <c r="AD5" s="146" t="s">
        <v>6</v>
      </c>
      <c r="AE5" s="147" t="s">
        <v>7</v>
      </c>
      <c r="AF5" s="147" t="s">
        <v>8</v>
      </c>
      <c r="AG5" s="148" t="s">
        <v>9</v>
      </c>
      <c r="AH5" s="149" t="s">
        <v>10</v>
      </c>
      <c r="AI5" s="149" t="s">
        <v>11</v>
      </c>
      <c r="AJ5" s="150" t="s">
        <v>12</v>
      </c>
      <c r="AK5" s="151" t="s">
        <v>13</v>
      </c>
      <c r="AL5" s="152" t="s">
        <v>14</v>
      </c>
      <c r="AM5" s="153" t="s">
        <v>15</v>
      </c>
      <c r="AN5" s="154"/>
      <c r="AO5" s="146" t="s">
        <v>6</v>
      </c>
      <c r="AP5" s="147" t="s">
        <v>7</v>
      </c>
      <c r="AQ5" s="147" t="s">
        <v>8</v>
      </c>
      <c r="AR5" s="148" t="s">
        <v>9</v>
      </c>
      <c r="AS5" s="149" t="s">
        <v>10</v>
      </c>
      <c r="AT5" s="149" t="s">
        <v>11</v>
      </c>
      <c r="AU5" s="150" t="s">
        <v>12</v>
      </c>
      <c r="AV5" s="151" t="s">
        <v>13</v>
      </c>
      <c r="AW5" s="155" t="s">
        <v>14</v>
      </c>
      <c r="AX5" s="155" t="s">
        <v>15</v>
      </c>
      <c r="AY5" s="156" t="s">
        <v>47</v>
      </c>
      <c r="AZ5" s="156" t="s">
        <v>48</v>
      </c>
      <c r="BA5" s="144" t="s">
        <v>49</v>
      </c>
      <c r="BB5" s="82"/>
      <c r="BC5" s="124"/>
      <c r="BD5" s="59"/>
      <c r="BE5" s="108"/>
      <c r="BF5" s="115"/>
      <c r="BG5" s="59"/>
      <c r="BH5" s="105"/>
      <c r="BI5" s="106"/>
      <c r="BJ5" s="106"/>
      <c r="BK5" s="106"/>
      <c r="BL5" s="106"/>
      <c r="BM5" s="107"/>
      <c r="BN5" s="118"/>
      <c r="BO5" s="121"/>
      <c r="BP5" s="97"/>
      <c r="BQ5" s="97"/>
      <c r="BR5" s="100"/>
    </row>
    <row r="6" spans="1:72" ht="19.5" customHeight="1" thickBot="1" x14ac:dyDescent="0.3">
      <c r="A6" s="85"/>
      <c r="B6" s="88"/>
      <c r="C6" s="88"/>
      <c r="D6" s="91"/>
      <c r="E6" s="94"/>
      <c r="F6" s="80"/>
      <c r="G6" s="76"/>
      <c r="H6" s="74" t="s">
        <v>10</v>
      </c>
      <c r="I6" s="74" t="s">
        <v>11</v>
      </c>
      <c r="J6" s="76" t="s">
        <v>12</v>
      </c>
      <c r="K6" s="78" t="s">
        <v>13</v>
      </c>
      <c r="L6" s="128"/>
      <c r="M6" s="157"/>
      <c r="N6" s="158"/>
      <c r="O6" s="159" t="s">
        <v>10</v>
      </c>
      <c r="P6" s="159" t="s">
        <v>11</v>
      </c>
      <c r="Q6" s="158" t="s">
        <v>12</v>
      </c>
      <c r="R6" s="160" t="s">
        <v>13</v>
      </c>
      <c r="S6" s="161"/>
      <c r="T6" s="162"/>
      <c r="U6" s="157"/>
      <c r="V6" s="158"/>
      <c r="W6" s="159" t="s">
        <v>10</v>
      </c>
      <c r="X6" s="159" t="s">
        <v>11</v>
      </c>
      <c r="Y6" s="158" t="s">
        <v>12</v>
      </c>
      <c r="Z6" s="160" t="s">
        <v>13</v>
      </c>
      <c r="AA6" s="143"/>
      <c r="AB6" s="144"/>
      <c r="AC6" s="145"/>
      <c r="AD6" s="163"/>
      <c r="AE6" s="164"/>
      <c r="AF6" s="164"/>
      <c r="AG6" s="165"/>
      <c r="AH6" s="166"/>
      <c r="AI6" s="166"/>
      <c r="AJ6" s="167"/>
      <c r="AK6" s="168"/>
      <c r="AL6" s="155"/>
      <c r="AM6" s="153"/>
      <c r="AN6" s="169"/>
      <c r="AO6" s="163"/>
      <c r="AP6" s="164"/>
      <c r="AQ6" s="164"/>
      <c r="AR6" s="165"/>
      <c r="AS6" s="166" t="s">
        <v>10</v>
      </c>
      <c r="AT6" s="166" t="s">
        <v>11</v>
      </c>
      <c r="AU6" s="167" t="s">
        <v>12</v>
      </c>
      <c r="AV6" s="168" t="s">
        <v>13</v>
      </c>
      <c r="AW6" s="155"/>
      <c r="AX6" s="155"/>
      <c r="AY6" s="143"/>
      <c r="AZ6" s="143"/>
      <c r="BA6" s="144"/>
      <c r="BB6" s="82"/>
      <c r="BC6" s="124"/>
      <c r="BD6" s="59"/>
      <c r="BE6" s="108"/>
      <c r="BF6" s="115"/>
      <c r="BG6" s="59"/>
      <c r="BH6" s="108" t="s">
        <v>50</v>
      </c>
      <c r="BI6" s="110" t="s">
        <v>51</v>
      </c>
      <c r="BJ6" s="97" t="s">
        <v>52</v>
      </c>
      <c r="BK6" s="113" t="s">
        <v>53</v>
      </c>
      <c r="BL6" s="113" t="s">
        <v>54</v>
      </c>
      <c r="BM6" s="115" t="s">
        <v>55</v>
      </c>
      <c r="BN6" s="118"/>
      <c r="BO6" s="121"/>
      <c r="BP6" s="97"/>
      <c r="BQ6" s="97"/>
      <c r="BR6" s="100"/>
    </row>
    <row r="7" spans="1:72" ht="71.25" customHeight="1" thickBot="1" x14ac:dyDescent="0.3">
      <c r="A7" s="86"/>
      <c r="B7" s="89"/>
      <c r="C7" s="89"/>
      <c r="D7" s="92"/>
      <c r="E7" s="95"/>
      <c r="F7" s="67" t="s">
        <v>58</v>
      </c>
      <c r="G7" s="68"/>
      <c r="H7" s="68"/>
      <c r="I7" s="68"/>
      <c r="J7" s="68"/>
      <c r="K7" s="69"/>
      <c r="L7" s="128"/>
      <c r="M7" s="170" t="s">
        <v>17</v>
      </c>
      <c r="N7" s="171"/>
      <c r="O7" s="171"/>
      <c r="P7" s="171"/>
      <c r="Q7" s="171"/>
      <c r="R7" s="171"/>
      <c r="S7" s="161"/>
      <c r="T7" s="162"/>
      <c r="U7" s="170" t="s">
        <v>18</v>
      </c>
      <c r="V7" s="171"/>
      <c r="W7" s="171"/>
      <c r="X7" s="171"/>
      <c r="Y7" s="171"/>
      <c r="Z7" s="172"/>
      <c r="AA7" s="143"/>
      <c r="AB7" s="144"/>
      <c r="AC7" s="145"/>
      <c r="AD7" s="173" t="s">
        <v>17</v>
      </c>
      <c r="AE7" s="174"/>
      <c r="AF7" s="174"/>
      <c r="AG7" s="174"/>
      <c r="AH7" s="174"/>
      <c r="AI7" s="174"/>
      <c r="AJ7" s="174"/>
      <c r="AK7" s="174"/>
      <c r="AL7" s="175"/>
      <c r="AM7" s="176"/>
      <c r="AN7" s="169"/>
      <c r="AO7" s="173" t="s">
        <v>18</v>
      </c>
      <c r="AP7" s="174"/>
      <c r="AQ7" s="174"/>
      <c r="AR7" s="174"/>
      <c r="AS7" s="174"/>
      <c r="AT7" s="174"/>
      <c r="AU7" s="174"/>
      <c r="AV7" s="177"/>
      <c r="AW7" s="155"/>
      <c r="AX7" s="155"/>
      <c r="AY7" s="143"/>
      <c r="AZ7" s="143"/>
      <c r="BA7" s="144"/>
      <c r="BB7" s="82"/>
      <c r="BC7" s="124"/>
      <c r="BD7" s="59"/>
      <c r="BE7" s="56" t="s">
        <v>56</v>
      </c>
      <c r="BF7" s="57" t="s">
        <v>57</v>
      </c>
      <c r="BG7" s="59"/>
      <c r="BH7" s="109"/>
      <c r="BI7" s="111"/>
      <c r="BJ7" s="112"/>
      <c r="BK7" s="114"/>
      <c r="BL7" s="114"/>
      <c r="BM7" s="116"/>
      <c r="BN7" s="118"/>
      <c r="BO7" s="122"/>
      <c r="BP7" s="98"/>
      <c r="BQ7" s="98"/>
      <c r="BR7" s="101"/>
    </row>
    <row r="8" spans="1:72" x14ac:dyDescent="0.25">
      <c r="A8" s="11">
        <v>1</v>
      </c>
      <c r="B8" s="44" t="s">
        <v>19</v>
      </c>
      <c r="C8" s="45" t="s">
        <v>20</v>
      </c>
      <c r="D8" s="45" t="s">
        <v>21</v>
      </c>
      <c r="E8" s="46">
        <v>42</v>
      </c>
      <c r="F8" s="3"/>
      <c r="G8" s="4"/>
      <c r="H8" s="4">
        <v>31470</v>
      </c>
      <c r="I8" s="4">
        <v>13030</v>
      </c>
      <c r="J8" s="4">
        <v>25430</v>
      </c>
      <c r="K8" s="53">
        <v>10520</v>
      </c>
      <c r="L8" s="46">
        <f>SUM(F8:K8)</f>
        <v>80450</v>
      </c>
      <c r="M8" s="21">
        <v>0</v>
      </c>
      <c r="N8" s="22">
        <v>0</v>
      </c>
      <c r="O8" s="22">
        <v>0</v>
      </c>
      <c r="P8" s="22">
        <v>0</v>
      </c>
      <c r="Q8" s="22">
        <v>0</v>
      </c>
      <c r="R8" s="23">
        <v>0</v>
      </c>
      <c r="S8" s="24">
        <v>0</v>
      </c>
      <c r="T8" s="162"/>
      <c r="U8" s="178">
        <v>0</v>
      </c>
      <c r="V8" s="22">
        <v>0</v>
      </c>
      <c r="W8" s="179">
        <v>0</v>
      </c>
      <c r="X8" s="179">
        <v>0</v>
      </c>
      <c r="Y8" s="22">
        <v>0</v>
      </c>
      <c r="Z8" s="23">
        <v>0</v>
      </c>
      <c r="AA8" s="180">
        <v>0</v>
      </c>
      <c r="AB8" s="181">
        <f>SUM(U8:Z8)+AA8</f>
        <v>0</v>
      </c>
      <c r="AC8" s="182"/>
      <c r="AD8" s="183">
        <v>0</v>
      </c>
      <c r="AE8" s="184">
        <v>0</v>
      </c>
      <c r="AF8" s="184">
        <v>0</v>
      </c>
      <c r="AG8" s="185">
        <v>0</v>
      </c>
      <c r="AH8" s="39">
        <v>4.28</v>
      </c>
      <c r="AI8" s="39">
        <v>3.11</v>
      </c>
      <c r="AJ8" s="185">
        <v>2.21</v>
      </c>
      <c r="AK8" s="186">
        <v>1.65</v>
      </c>
      <c r="AL8" s="187">
        <v>38.31</v>
      </c>
      <c r="AM8" s="188">
        <v>1</v>
      </c>
      <c r="AN8" s="169"/>
      <c r="AO8" s="183">
        <v>0</v>
      </c>
      <c r="AP8" s="184">
        <v>0</v>
      </c>
      <c r="AQ8" s="184">
        <v>0</v>
      </c>
      <c r="AR8" s="185">
        <v>0</v>
      </c>
      <c r="AS8" s="39">
        <v>1513.7069999999999</v>
      </c>
      <c r="AT8" s="39">
        <v>384.38499999999999</v>
      </c>
      <c r="AU8" s="185">
        <v>554.37400000000002</v>
      </c>
      <c r="AV8" s="186">
        <v>188.30799999999999</v>
      </c>
      <c r="AW8" s="187">
        <v>42.88</v>
      </c>
      <c r="AX8" s="188">
        <v>0</v>
      </c>
      <c r="AY8" s="189">
        <v>2640.7739999999999</v>
      </c>
      <c r="AZ8" s="188">
        <v>934.1400000000001</v>
      </c>
      <c r="BA8" s="181">
        <v>3574.9139999999998</v>
      </c>
      <c r="BB8" s="82"/>
      <c r="BC8" s="223">
        <f>BA8+AB8</f>
        <v>3574.9139999999998</v>
      </c>
      <c r="BD8" s="59"/>
      <c r="BE8" s="15"/>
      <c r="BF8" s="16"/>
      <c r="BG8" s="59"/>
      <c r="BH8" s="38">
        <v>252.59145599999999</v>
      </c>
      <c r="BI8" s="39">
        <v>1810.125</v>
      </c>
      <c r="BJ8" s="4">
        <v>769.90649999999994</v>
      </c>
      <c r="BK8" s="4">
        <v>513.27099999999996</v>
      </c>
      <c r="BL8" s="4">
        <v>256.63549999999998</v>
      </c>
      <c r="BM8" s="34">
        <f>BJ8+BI8+BH8</f>
        <v>2832.6229560000002</v>
      </c>
      <c r="BN8" s="118"/>
      <c r="BO8" s="3">
        <f>BM8+BF8+BC8</f>
        <v>6407.5369559999999</v>
      </c>
      <c r="BP8" s="4">
        <v>0</v>
      </c>
      <c r="BQ8" s="4">
        <f>BO8*0.2</f>
        <v>1281.5073912</v>
      </c>
      <c r="BR8" s="34">
        <f>BO8+BP8+BQ8</f>
        <v>7689.0443471999997</v>
      </c>
      <c r="BT8" s="14"/>
    </row>
    <row r="9" spans="1:72" x14ac:dyDescent="0.25">
      <c r="A9" s="12">
        <v>2</v>
      </c>
      <c r="B9" s="47" t="s">
        <v>22</v>
      </c>
      <c r="C9" s="48" t="s">
        <v>23</v>
      </c>
      <c r="D9" s="48" t="s">
        <v>21</v>
      </c>
      <c r="E9" s="49">
        <v>120</v>
      </c>
      <c r="F9" s="8"/>
      <c r="G9" s="5"/>
      <c r="H9" s="5">
        <v>21930</v>
      </c>
      <c r="I9" s="5">
        <v>9860</v>
      </c>
      <c r="J9" s="5">
        <v>22120</v>
      </c>
      <c r="K9" s="54">
        <v>10230</v>
      </c>
      <c r="L9" s="49">
        <f t="shared" ref="L9:L25" si="0">SUM(F9:K9)</f>
        <v>64140</v>
      </c>
      <c r="M9" s="25">
        <v>0</v>
      </c>
      <c r="N9" s="26">
        <v>0</v>
      </c>
      <c r="O9" s="26">
        <v>0</v>
      </c>
      <c r="P9" s="26">
        <v>0</v>
      </c>
      <c r="Q9" s="26">
        <v>0</v>
      </c>
      <c r="R9" s="27">
        <v>0</v>
      </c>
      <c r="S9" s="28">
        <v>0</v>
      </c>
      <c r="T9" s="162"/>
      <c r="U9" s="190">
        <v>0</v>
      </c>
      <c r="V9" s="191">
        <v>0</v>
      </c>
      <c r="W9" s="192">
        <v>0</v>
      </c>
      <c r="X9" s="192">
        <v>0</v>
      </c>
      <c r="Y9" s="26">
        <v>0</v>
      </c>
      <c r="Z9" s="193">
        <v>0</v>
      </c>
      <c r="AA9" s="194">
        <v>0</v>
      </c>
      <c r="AB9" s="195">
        <f t="shared" ref="AB9:AB25" si="1">SUM(U9:Z9)+AA9</f>
        <v>0</v>
      </c>
      <c r="AC9" s="182"/>
      <c r="AD9" s="196">
        <v>0</v>
      </c>
      <c r="AE9" s="197">
        <v>0</v>
      </c>
      <c r="AF9" s="197">
        <v>0</v>
      </c>
      <c r="AG9" s="198">
        <v>0</v>
      </c>
      <c r="AH9" s="7">
        <v>4.28</v>
      </c>
      <c r="AI9" s="7">
        <v>3.11</v>
      </c>
      <c r="AJ9" s="198">
        <v>2.21</v>
      </c>
      <c r="AK9" s="199">
        <v>1.65</v>
      </c>
      <c r="AL9" s="200">
        <v>38.31</v>
      </c>
      <c r="AM9" s="201">
        <v>1</v>
      </c>
      <c r="AN9" s="169"/>
      <c r="AO9" s="196">
        <v>0</v>
      </c>
      <c r="AP9" s="197">
        <v>0</v>
      </c>
      <c r="AQ9" s="197">
        <v>0</v>
      </c>
      <c r="AR9" s="198">
        <v>0</v>
      </c>
      <c r="AS9" s="7">
        <v>1054.8329999999999</v>
      </c>
      <c r="AT9" s="7">
        <v>290.87</v>
      </c>
      <c r="AU9" s="198">
        <v>482.21600000000007</v>
      </c>
      <c r="AV9" s="199">
        <v>183.11700000000002</v>
      </c>
      <c r="AW9" s="202">
        <v>42.88</v>
      </c>
      <c r="AX9" s="203">
        <v>0</v>
      </c>
      <c r="AY9" s="204">
        <v>2011.0360000000001</v>
      </c>
      <c r="AZ9" s="203">
        <v>1713.3600000000001</v>
      </c>
      <c r="BA9" s="195">
        <v>3724.3960000000002</v>
      </c>
      <c r="BB9" s="82"/>
      <c r="BC9" s="224">
        <f t="shared" ref="BC9:BC25" si="2">BA9+AB9</f>
        <v>3724.3960000000002</v>
      </c>
      <c r="BD9" s="59"/>
      <c r="BE9" s="17"/>
      <c r="BF9" s="18"/>
      <c r="BG9" s="59"/>
      <c r="BH9" s="6">
        <v>463.29254399999996</v>
      </c>
      <c r="BI9" s="7">
        <v>1443.15</v>
      </c>
      <c r="BJ9" s="33">
        <v>613.81979999999999</v>
      </c>
      <c r="BK9" s="33">
        <v>409.21319999999997</v>
      </c>
      <c r="BL9" s="33">
        <v>204.60659999999999</v>
      </c>
      <c r="BM9" s="37">
        <f t="shared" ref="BM9:BM25" si="3">BJ9+BI9+BH9</f>
        <v>2520.2623439999998</v>
      </c>
      <c r="BN9" s="118"/>
      <c r="BO9" s="8">
        <f t="shared" ref="BO9:BO25" si="4">BM9+BF9+BC9</f>
        <v>6244.6583439999995</v>
      </c>
      <c r="BP9" s="5">
        <v>0</v>
      </c>
      <c r="BQ9" s="5">
        <f t="shared" ref="BQ9:BQ22" si="5">BO9*0.2</f>
        <v>1248.9316687999999</v>
      </c>
      <c r="BR9" s="35">
        <f t="shared" ref="BR9:BR25" si="6">BO9+BP9+BQ9</f>
        <v>7493.5900127999994</v>
      </c>
      <c r="BT9" s="14"/>
    </row>
    <row r="10" spans="1:72" x14ac:dyDescent="0.25">
      <c r="A10" s="12">
        <v>3</v>
      </c>
      <c r="B10" s="47">
        <v>30001991143749</v>
      </c>
      <c r="C10" s="48" t="s">
        <v>24</v>
      </c>
      <c r="D10" s="48" t="s">
        <v>25</v>
      </c>
      <c r="E10" s="49">
        <v>38</v>
      </c>
      <c r="F10" s="8"/>
      <c r="G10" s="5"/>
      <c r="H10" s="5">
        <v>26800</v>
      </c>
      <c r="I10" s="5">
        <v>3770</v>
      </c>
      <c r="J10" s="5">
        <v>24360</v>
      </c>
      <c r="K10" s="54">
        <v>3140</v>
      </c>
      <c r="L10" s="49">
        <f t="shared" si="0"/>
        <v>58070</v>
      </c>
      <c r="M10" s="25">
        <v>0</v>
      </c>
      <c r="N10" s="26">
        <v>0</v>
      </c>
      <c r="O10" s="26">
        <v>0</v>
      </c>
      <c r="P10" s="26">
        <v>0</v>
      </c>
      <c r="Q10" s="26">
        <v>0</v>
      </c>
      <c r="R10" s="27">
        <v>0</v>
      </c>
      <c r="S10" s="28">
        <v>0</v>
      </c>
      <c r="T10" s="162"/>
      <c r="U10" s="190">
        <v>0</v>
      </c>
      <c r="V10" s="191">
        <v>0</v>
      </c>
      <c r="W10" s="192">
        <v>0</v>
      </c>
      <c r="X10" s="192">
        <v>0</v>
      </c>
      <c r="Y10" s="26">
        <v>0</v>
      </c>
      <c r="Z10" s="193">
        <v>0</v>
      </c>
      <c r="AA10" s="194">
        <v>0</v>
      </c>
      <c r="AB10" s="195">
        <f t="shared" si="1"/>
        <v>0</v>
      </c>
      <c r="AC10" s="182"/>
      <c r="AD10" s="196">
        <v>0</v>
      </c>
      <c r="AE10" s="197">
        <v>0</v>
      </c>
      <c r="AF10" s="197">
        <v>0</v>
      </c>
      <c r="AG10" s="198">
        <v>0</v>
      </c>
      <c r="AH10" s="7">
        <v>3.62</v>
      </c>
      <c r="AI10" s="7">
        <v>2.5099999999999998</v>
      </c>
      <c r="AJ10" s="198">
        <v>1.94</v>
      </c>
      <c r="AK10" s="199">
        <v>1.5</v>
      </c>
      <c r="AL10" s="200">
        <v>38.31</v>
      </c>
      <c r="AM10" s="201">
        <v>1.77</v>
      </c>
      <c r="AN10" s="169"/>
      <c r="AO10" s="196">
        <v>0</v>
      </c>
      <c r="AP10" s="197">
        <v>0</v>
      </c>
      <c r="AQ10" s="197">
        <v>0</v>
      </c>
      <c r="AR10" s="198">
        <v>0</v>
      </c>
      <c r="AS10" s="7">
        <v>1120.2399999999998</v>
      </c>
      <c r="AT10" s="7">
        <v>105.93700000000001</v>
      </c>
      <c r="AU10" s="198">
        <v>460.40399999999994</v>
      </c>
      <c r="AV10" s="199">
        <v>54.636000000000003</v>
      </c>
      <c r="AW10" s="202">
        <v>42.88</v>
      </c>
      <c r="AX10" s="203">
        <v>0</v>
      </c>
      <c r="AY10" s="204">
        <v>1741.2169999999996</v>
      </c>
      <c r="AZ10" s="203">
        <v>1228.5</v>
      </c>
      <c r="BA10" s="195">
        <v>2969.7169999999996</v>
      </c>
      <c r="BB10" s="82"/>
      <c r="BC10" s="224">
        <f t="shared" si="2"/>
        <v>2969.7169999999996</v>
      </c>
      <c r="BD10" s="59"/>
      <c r="BE10" s="17"/>
      <c r="BF10" s="18"/>
      <c r="BG10" s="59"/>
      <c r="BH10" s="6">
        <v>332.18639999999999</v>
      </c>
      <c r="BI10" s="7">
        <v>1306.575</v>
      </c>
      <c r="BJ10" s="33">
        <v>555.72990000000004</v>
      </c>
      <c r="BK10" s="33">
        <v>370.48660000000001</v>
      </c>
      <c r="BL10" s="33">
        <v>185.2433</v>
      </c>
      <c r="BM10" s="37">
        <f t="shared" si="3"/>
        <v>2194.4913000000001</v>
      </c>
      <c r="BN10" s="118"/>
      <c r="BO10" s="8">
        <f t="shared" si="4"/>
        <v>5164.2083000000002</v>
      </c>
      <c r="BP10" s="5">
        <v>0</v>
      </c>
      <c r="BQ10" s="5">
        <f t="shared" si="5"/>
        <v>1032.84166</v>
      </c>
      <c r="BR10" s="35">
        <f t="shared" si="6"/>
        <v>6197.0499600000003</v>
      </c>
      <c r="BT10" s="14"/>
    </row>
    <row r="11" spans="1:72" x14ac:dyDescent="0.25">
      <c r="A11" s="12">
        <v>4</v>
      </c>
      <c r="B11" s="47">
        <v>19914037586477</v>
      </c>
      <c r="C11" s="48" t="s">
        <v>26</v>
      </c>
      <c r="D11" s="48" t="s">
        <v>27</v>
      </c>
      <c r="E11" s="49">
        <v>6</v>
      </c>
      <c r="F11" s="8">
        <v>4000</v>
      </c>
      <c r="G11" s="5"/>
      <c r="H11" s="5"/>
      <c r="I11" s="5"/>
      <c r="J11" s="5"/>
      <c r="K11" s="54"/>
      <c r="L11" s="49">
        <f t="shared" si="0"/>
        <v>4000</v>
      </c>
      <c r="M11" s="25">
        <v>0</v>
      </c>
      <c r="N11" s="26">
        <v>0</v>
      </c>
      <c r="O11" s="26">
        <v>0</v>
      </c>
      <c r="P11" s="26">
        <v>0</v>
      </c>
      <c r="Q11" s="26">
        <v>0</v>
      </c>
      <c r="R11" s="27">
        <v>0</v>
      </c>
      <c r="S11" s="28">
        <v>0</v>
      </c>
      <c r="T11" s="162"/>
      <c r="U11" s="190">
        <v>0</v>
      </c>
      <c r="V11" s="191">
        <v>0</v>
      </c>
      <c r="W11" s="192">
        <v>0</v>
      </c>
      <c r="X11" s="192">
        <v>0</v>
      </c>
      <c r="Y11" s="26">
        <v>0</v>
      </c>
      <c r="Z11" s="193">
        <v>0</v>
      </c>
      <c r="AA11" s="194">
        <v>0</v>
      </c>
      <c r="AB11" s="195">
        <f t="shared" si="1"/>
        <v>0</v>
      </c>
      <c r="AC11" s="182"/>
      <c r="AD11" s="196">
        <v>3.5</v>
      </c>
      <c r="AE11" s="197">
        <v>0</v>
      </c>
      <c r="AF11" s="197">
        <v>0</v>
      </c>
      <c r="AG11" s="198">
        <v>0</v>
      </c>
      <c r="AH11" s="7">
        <v>0</v>
      </c>
      <c r="AI11" s="7">
        <v>0</v>
      </c>
      <c r="AJ11" s="198">
        <v>0</v>
      </c>
      <c r="AK11" s="199">
        <v>0</v>
      </c>
      <c r="AL11" s="200">
        <v>4.1500000000000004</v>
      </c>
      <c r="AM11" s="201">
        <v>0</v>
      </c>
      <c r="AN11" s="169"/>
      <c r="AO11" s="196">
        <v>146.80000000000001</v>
      </c>
      <c r="AP11" s="197">
        <v>0</v>
      </c>
      <c r="AQ11" s="197">
        <v>0</v>
      </c>
      <c r="AR11" s="198">
        <v>0</v>
      </c>
      <c r="AS11" s="7">
        <v>0</v>
      </c>
      <c r="AT11" s="7">
        <v>0</v>
      </c>
      <c r="AU11" s="198">
        <v>0</v>
      </c>
      <c r="AV11" s="199">
        <v>0</v>
      </c>
      <c r="AW11" s="202">
        <v>3.5200000000000005</v>
      </c>
      <c r="AX11" s="203">
        <v>0</v>
      </c>
      <c r="AY11" s="204">
        <v>146.80000000000001</v>
      </c>
      <c r="AZ11" s="203">
        <v>42.240000000000009</v>
      </c>
      <c r="BA11" s="195">
        <v>189.04000000000002</v>
      </c>
      <c r="BB11" s="82"/>
      <c r="BC11" s="224">
        <f t="shared" si="2"/>
        <v>189.04000000000002</v>
      </c>
      <c r="BD11" s="59"/>
      <c r="BE11" s="17"/>
      <c r="BF11" s="18"/>
      <c r="BG11" s="59"/>
      <c r="BH11" s="6">
        <v>11.421696000000001</v>
      </c>
      <c r="BI11" s="7">
        <v>90</v>
      </c>
      <c r="BJ11" s="33">
        <v>38.28</v>
      </c>
      <c r="BK11" s="33">
        <v>25.52</v>
      </c>
      <c r="BL11" s="33">
        <v>12.76</v>
      </c>
      <c r="BM11" s="37">
        <f t="shared" si="3"/>
        <v>139.701696</v>
      </c>
      <c r="BN11" s="118"/>
      <c r="BO11" s="8">
        <f t="shared" si="4"/>
        <v>328.74169600000005</v>
      </c>
      <c r="BP11" s="5">
        <v>2.9513932800000005</v>
      </c>
      <c r="BQ11" s="5">
        <f>(BJ11+BI11+BF11+AY11+AB11)*0.2</f>
        <v>55.016000000000012</v>
      </c>
      <c r="BR11" s="35">
        <f t="shared" si="6"/>
        <v>386.70908928000006</v>
      </c>
      <c r="BT11" s="14"/>
    </row>
    <row r="12" spans="1:72" x14ac:dyDescent="0.25">
      <c r="A12" s="12">
        <v>5</v>
      </c>
      <c r="B12" s="47">
        <v>19939073713028</v>
      </c>
      <c r="C12" s="48" t="s">
        <v>28</v>
      </c>
      <c r="D12" s="48" t="s">
        <v>27</v>
      </c>
      <c r="E12" s="49">
        <v>9</v>
      </c>
      <c r="F12" s="8">
        <v>10000</v>
      </c>
      <c r="G12" s="5"/>
      <c r="H12" s="5"/>
      <c r="I12" s="5"/>
      <c r="J12" s="5"/>
      <c r="K12" s="54"/>
      <c r="L12" s="49">
        <f t="shared" si="0"/>
        <v>10000</v>
      </c>
      <c r="M12" s="25">
        <v>0</v>
      </c>
      <c r="N12" s="26">
        <v>0</v>
      </c>
      <c r="O12" s="26">
        <v>0</v>
      </c>
      <c r="P12" s="26">
        <v>0</v>
      </c>
      <c r="Q12" s="26">
        <v>0</v>
      </c>
      <c r="R12" s="27">
        <v>0</v>
      </c>
      <c r="S12" s="28">
        <v>0</v>
      </c>
      <c r="T12" s="162"/>
      <c r="U12" s="190">
        <v>0</v>
      </c>
      <c r="V12" s="191">
        <v>0</v>
      </c>
      <c r="W12" s="192">
        <v>0</v>
      </c>
      <c r="X12" s="192">
        <v>0</v>
      </c>
      <c r="Y12" s="26">
        <v>0</v>
      </c>
      <c r="Z12" s="193">
        <v>0</v>
      </c>
      <c r="AA12" s="194">
        <v>0</v>
      </c>
      <c r="AB12" s="195">
        <f t="shared" si="1"/>
        <v>0</v>
      </c>
      <c r="AC12" s="182"/>
      <c r="AD12" s="196">
        <v>3.5</v>
      </c>
      <c r="AE12" s="197">
        <v>0</v>
      </c>
      <c r="AF12" s="197">
        <v>0</v>
      </c>
      <c r="AG12" s="198">
        <v>0</v>
      </c>
      <c r="AH12" s="7">
        <v>0</v>
      </c>
      <c r="AI12" s="7">
        <v>0</v>
      </c>
      <c r="AJ12" s="198">
        <v>0</v>
      </c>
      <c r="AK12" s="199">
        <v>0</v>
      </c>
      <c r="AL12" s="200">
        <v>5.05</v>
      </c>
      <c r="AM12" s="201">
        <v>0</v>
      </c>
      <c r="AN12" s="169"/>
      <c r="AO12" s="196">
        <v>367</v>
      </c>
      <c r="AP12" s="197">
        <v>0</v>
      </c>
      <c r="AQ12" s="197">
        <v>0</v>
      </c>
      <c r="AR12" s="198">
        <v>0</v>
      </c>
      <c r="AS12" s="7">
        <v>0</v>
      </c>
      <c r="AT12" s="7">
        <v>0</v>
      </c>
      <c r="AU12" s="198">
        <v>0</v>
      </c>
      <c r="AV12" s="199">
        <v>0</v>
      </c>
      <c r="AW12" s="202">
        <v>4.6000000000000005</v>
      </c>
      <c r="AX12" s="203">
        <v>0</v>
      </c>
      <c r="AY12" s="204">
        <v>367</v>
      </c>
      <c r="AZ12" s="203">
        <v>55.2</v>
      </c>
      <c r="BA12" s="195">
        <v>422.2</v>
      </c>
      <c r="BB12" s="82"/>
      <c r="BC12" s="224">
        <f t="shared" si="2"/>
        <v>422.2</v>
      </c>
      <c r="BD12" s="59"/>
      <c r="BE12" s="17"/>
      <c r="BF12" s="18"/>
      <c r="BG12" s="59"/>
      <c r="BH12" s="6">
        <v>14.926079999999999</v>
      </c>
      <c r="BI12" s="7">
        <v>225</v>
      </c>
      <c r="BJ12" s="33">
        <v>95.699999999999989</v>
      </c>
      <c r="BK12" s="33">
        <v>63.8</v>
      </c>
      <c r="BL12" s="33">
        <v>31.9</v>
      </c>
      <c r="BM12" s="37">
        <f t="shared" si="3"/>
        <v>335.62608</v>
      </c>
      <c r="BN12" s="118"/>
      <c r="BO12" s="8">
        <f t="shared" si="4"/>
        <v>757.82608000000005</v>
      </c>
      <c r="BP12" s="5">
        <v>3.8569344000000001</v>
      </c>
      <c r="BQ12" s="5">
        <f t="shared" ref="BQ12:BQ13" si="7">(BJ12+BI12+BF12+AY12+AB12)*0.2</f>
        <v>137.54000000000002</v>
      </c>
      <c r="BR12" s="35">
        <f t="shared" si="6"/>
        <v>899.22301440000001</v>
      </c>
      <c r="BT12" s="14"/>
    </row>
    <row r="13" spans="1:72" x14ac:dyDescent="0.25">
      <c r="A13" s="12">
        <v>6</v>
      </c>
      <c r="B13" s="47">
        <v>19935311050206</v>
      </c>
      <c r="C13" s="48" t="s">
        <v>29</v>
      </c>
      <c r="D13" s="48" t="s">
        <v>27</v>
      </c>
      <c r="E13" s="49">
        <v>9</v>
      </c>
      <c r="F13" s="8">
        <v>7000</v>
      </c>
      <c r="G13" s="5"/>
      <c r="H13" s="5"/>
      <c r="I13" s="5"/>
      <c r="J13" s="5"/>
      <c r="K13" s="54"/>
      <c r="L13" s="49">
        <f t="shared" si="0"/>
        <v>7000</v>
      </c>
      <c r="M13" s="25">
        <v>0</v>
      </c>
      <c r="N13" s="26">
        <v>0</v>
      </c>
      <c r="O13" s="26">
        <v>0</v>
      </c>
      <c r="P13" s="26">
        <v>0</v>
      </c>
      <c r="Q13" s="26">
        <v>0</v>
      </c>
      <c r="R13" s="27">
        <v>0</v>
      </c>
      <c r="S13" s="28">
        <v>0</v>
      </c>
      <c r="T13" s="162"/>
      <c r="U13" s="190">
        <v>0</v>
      </c>
      <c r="V13" s="191">
        <v>0</v>
      </c>
      <c r="W13" s="192">
        <v>0</v>
      </c>
      <c r="X13" s="192">
        <v>0</v>
      </c>
      <c r="Y13" s="26">
        <v>0</v>
      </c>
      <c r="Z13" s="193">
        <v>0</v>
      </c>
      <c r="AA13" s="194">
        <v>0</v>
      </c>
      <c r="AB13" s="195">
        <f t="shared" si="1"/>
        <v>0</v>
      </c>
      <c r="AC13" s="182"/>
      <c r="AD13" s="196">
        <v>3.5</v>
      </c>
      <c r="AE13" s="197">
        <v>0</v>
      </c>
      <c r="AF13" s="197">
        <v>0</v>
      </c>
      <c r="AG13" s="198">
        <v>0</v>
      </c>
      <c r="AH13" s="7">
        <v>0</v>
      </c>
      <c r="AI13" s="7">
        <v>0</v>
      </c>
      <c r="AJ13" s="198">
        <v>0</v>
      </c>
      <c r="AK13" s="199">
        <v>0</v>
      </c>
      <c r="AL13" s="200">
        <v>5.05</v>
      </c>
      <c r="AM13" s="201">
        <v>0</v>
      </c>
      <c r="AN13" s="169"/>
      <c r="AO13" s="196">
        <v>256.89999999999998</v>
      </c>
      <c r="AP13" s="197">
        <v>0</v>
      </c>
      <c r="AQ13" s="197">
        <v>0</v>
      </c>
      <c r="AR13" s="198">
        <v>0</v>
      </c>
      <c r="AS13" s="7">
        <v>0</v>
      </c>
      <c r="AT13" s="7">
        <v>0</v>
      </c>
      <c r="AU13" s="198">
        <v>0</v>
      </c>
      <c r="AV13" s="199">
        <v>0</v>
      </c>
      <c r="AW13" s="202">
        <v>4.6000000000000005</v>
      </c>
      <c r="AX13" s="203">
        <v>0</v>
      </c>
      <c r="AY13" s="204">
        <v>256.89999999999998</v>
      </c>
      <c r="AZ13" s="203">
        <v>55.2</v>
      </c>
      <c r="BA13" s="195">
        <v>312.09999999999997</v>
      </c>
      <c r="BB13" s="82"/>
      <c r="BC13" s="224">
        <f t="shared" si="2"/>
        <v>312.09999999999997</v>
      </c>
      <c r="BD13" s="59"/>
      <c r="BE13" s="17"/>
      <c r="BF13" s="18"/>
      <c r="BG13" s="59"/>
      <c r="BH13" s="6">
        <v>14.926079999999999</v>
      </c>
      <c r="BI13" s="7">
        <v>157.5</v>
      </c>
      <c r="BJ13" s="33">
        <v>66.989999999999995</v>
      </c>
      <c r="BK13" s="33">
        <v>44.66</v>
      </c>
      <c r="BL13" s="33">
        <v>22.33</v>
      </c>
      <c r="BM13" s="37">
        <f t="shared" si="3"/>
        <v>239.41608000000002</v>
      </c>
      <c r="BN13" s="118"/>
      <c r="BO13" s="8">
        <f t="shared" si="4"/>
        <v>551.51607999999999</v>
      </c>
      <c r="BP13" s="5">
        <v>3.8569344000000001</v>
      </c>
      <c r="BQ13" s="5">
        <f t="shared" si="7"/>
        <v>96.278000000000006</v>
      </c>
      <c r="BR13" s="35">
        <f t="shared" si="6"/>
        <v>651.65101440000001</v>
      </c>
      <c r="BT13" s="14"/>
    </row>
    <row r="14" spans="1:72" x14ac:dyDescent="0.25">
      <c r="A14" s="12">
        <v>7</v>
      </c>
      <c r="B14" s="47">
        <v>19953690266396</v>
      </c>
      <c r="C14" s="48" t="s">
        <v>30</v>
      </c>
      <c r="D14" s="48" t="s">
        <v>27</v>
      </c>
      <c r="E14" s="49">
        <v>6</v>
      </c>
      <c r="F14" s="8">
        <v>2787</v>
      </c>
      <c r="G14" s="5"/>
      <c r="H14" s="5"/>
      <c r="I14" s="5"/>
      <c r="J14" s="5"/>
      <c r="K14" s="54"/>
      <c r="L14" s="49">
        <f t="shared" si="0"/>
        <v>2787</v>
      </c>
      <c r="M14" s="25">
        <v>0</v>
      </c>
      <c r="N14" s="26">
        <v>0</v>
      </c>
      <c r="O14" s="26">
        <v>0</v>
      </c>
      <c r="P14" s="26">
        <v>0</v>
      </c>
      <c r="Q14" s="26">
        <v>0</v>
      </c>
      <c r="R14" s="27">
        <v>0</v>
      </c>
      <c r="S14" s="28">
        <v>0</v>
      </c>
      <c r="T14" s="162"/>
      <c r="U14" s="190">
        <v>0</v>
      </c>
      <c r="V14" s="191">
        <v>0</v>
      </c>
      <c r="W14" s="192">
        <v>0</v>
      </c>
      <c r="X14" s="192">
        <v>0</v>
      </c>
      <c r="Y14" s="26">
        <v>0</v>
      </c>
      <c r="Z14" s="193">
        <v>0</v>
      </c>
      <c r="AA14" s="194">
        <v>0</v>
      </c>
      <c r="AB14" s="195">
        <f t="shared" si="1"/>
        <v>0</v>
      </c>
      <c r="AC14" s="182"/>
      <c r="AD14" s="196">
        <v>3.5</v>
      </c>
      <c r="AE14" s="197">
        <v>0</v>
      </c>
      <c r="AF14" s="197">
        <v>0</v>
      </c>
      <c r="AG14" s="198">
        <v>0</v>
      </c>
      <c r="AH14" s="7">
        <v>0</v>
      </c>
      <c r="AI14" s="7">
        <v>0</v>
      </c>
      <c r="AJ14" s="198">
        <v>0</v>
      </c>
      <c r="AK14" s="199">
        <v>0</v>
      </c>
      <c r="AL14" s="200">
        <v>4.1500000000000004</v>
      </c>
      <c r="AM14" s="201">
        <v>0</v>
      </c>
      <c r="AN14" s="169"/>
      <c r="AO14" s="196">
        <v>119.27500000000001</v>
      </c>
      <c r="AP14" s="197">
        <v>0</v>
      </c>
      <c r="AQ14" s="197">
        <v>0</v>
      </c>
      <c r="AR14" s="198">
        <v>0</v>
      </c>
      <c r="AS14" s="7">
        <v>0</v>
      </c>
      <c r="AT14" s="7">
        <v>0</v>
      </c>
      <c r="AU14" s="198">
        <v>0</v>
      </c>
      <c r="AV14" s="199">
        <v>0</v>
      </c>
      <c r="AW14" s="202">
        <v>3.5200000000000005</v>
      </c>
      <c r="AX14" s="203">
        <v>0</v>
      </c>
      <c r="AY14" s="204">
        <v>119.27500000000001</v>
      </c>
      <c r="AZ14" s="203">
        <v>42.240000000000009</v>
      </c>
      <c r="BA14" s="195">
        <v>161.51500000000001</v>
      </c>
      <c r="BB14" s="82"/>
      <c r="BC14" s="224">
        <f t="shared" si="2"/>
        <v>161.51500000000001</v>
      </c>
      <c r="BD14" s="59"/>
      <c r="BE14" s="17"/>
      <c r="BF14" s="18"/>
      <c r="BG14" s="59"/>
      <c r="BH14" s="6">
        <v>11.421696000000001</v>
      </c>
      <c r="BI14" s="7">
        <v>73.125</v>
      </c>
      <c r="BJ14" s="33">
        <v>31.102499999999999</v>
      </c>
      <c r="BK14" s="33">
        <v>20.734999999999999</v>
      </c>
      <c r="BL14" s="33">
        <v>10.3675</v>
      </c>
      <c r="BM14" s="37">
        <f t="shared" si="3"/>
        <v>115.64919599999999</v>
      </c>
      <c r="BN14" s="118"/>
      <c r="BO14" s="8">
        <f t="shared" si="4"/>
        <v>277.164196</v>
      </c>
      <c r="BP14" s="5">
        <v>2.9513932800000005</v>
      </c>
      <c r="BQ14" s="5">
        <f>(BJ14+BI14+BF14+AY14+AB14)*0.2</f>
        <v>44.700500000000005</v>
      </c>
      <c r="BR14" s="35">
        <f t="shared" si="6"/>
        <v>324.81608928000003</v>
      </c>
      <c r="BT14" s="14"/>
    </row>
    <row r="15" spans="1:72" x14ac:dyDescent="0.25">
      <c r="A15" s="12">
        <v>8</v>
      </c>
      <c r="B15" s="47">
        <v>50082778534137</v>
      </c>
      <c r="C15" s="48" t="s">
        <v>31</v>
      </c>
      <c r="D15" s="48" t="s">
        <v>21</v>
      </c>
      <c r="E15" s="49">
        <v>180</v>
      </c>
      <c r="F15" s="8"/>
      <c r="G15" s="5"/>
      <c r="H15" s="5">
        <v>22240</v>
      </c>
      <c r="I15" s="5">
        <v>10950</v>
      </c>
      <c r="J15" s="5">
        <v>45220</v>
      </c>
      <c r="K15" s="54">
        <v>22270</v>
      </c>
      <c r="L15" s="49">
        <f t="shared" si="0"/>
        <v>100680</v>
      </c>
      <c r="M15" s="25">
        <v>0</v>
      </c>
      <c r="N15" s="26">
        <v>0</v>
      </c>
      <c r="O15" s="26">
        <v>0</v>
      </c>
      <c r="P15" s="26">
        <v>0</v>
      </c>
      <c r="Q15" s="26">
        <v>0</v>
      </c>
      <c r="R15" s="27">
        <v>0</v>
      </c>
      <c r="S15" s="28">
        <v>0</v>
      </c>
      <c r="T15" s="162"/>
      <c r="U15" s="190">
        <v>0</v>
      </c>
      <c r="V15" s="191">
        <v>0</v>
      </c>
      <c r="W15" s="192">
        <v>0</v>
      </c>
      <c r="X15" s="192">
        <v>0</v>
      </c>
      <c r="Y15" s="26">
        <v>0</v>
      </c>
      <c r="Z15" s="193">
        <v>0</v>
      </c>
      <c r="AA15" s="194">
        <v>0</v>
      </c>
      <c r="AB15" s="195">
        <f t="shared" si="1"/>
        <v>0</v>
      </c>
      <c r="AC15" s="182"/>
      <c r="AD15" s="196">
        <v>0</v>
      </c>
      <c r="AE15" s="197">
        <v>0</v>
      </c>
      <c r="AF15" s="197">
        <v>0</v>
      </c>
      <c r="AG15" s="198">
        <v>0</v>
      </c>
      <c r="AH15" s="7">
        <v>4.28</v>
      </c>
      <c r="AI15" s="7">
        <v>3.11</v>
      </c>
      <c r="AJ15" s="198">
        <v>2.21</v>
      </c>
      <c r="AK15" s="199">
        <v>1.65</v>
      </c>
      <c r="AL15" s="200">
        <v>38.31</v>
      </c>
      <c r="AM15" s="201">
        <v>1</v>
      </c>
      <c r="AN15" s="169"/>
      <c r="AO15" s="196">
        <v>0</v>
      </c>
      <c r="AP15" s="197">
        <v>0</v>
      </c>
      <c r="AQ15" s="197">
        <v>0</v>
      </c>
      <c r="AR15" s="198">
        <v>0</v>
      </c>
      <c r="AS15" s="7">
        <v>1069.7439999999999</v>
      </c>
      <c r="AT15" s="7">
        <v>323.02500000000003</v>
      </c>
      <c r="AU15" s="198">
        <v>985.79600000000005</v>
      </c>
      <c r="AV15" s="199">
        <v>398.63300000000004</v>
      </c>
      <c r="AW15" s="202">
        <v>42.88</v>
      </c>
      <c r="AX15" s="203">
        <v>0</v>
      </c>
      <c r="AY15" s="204">
        <v>2777.1980000000003</v>
      </c>
      <c r="AZ15" s="203">
        <v>960</v>
      </c>
      <c r="BA15" s="195">
        <v>3737.1980000000003</v>
      </c>
      <c r="BB15" s="82"/>
      <c r="BC15" s="224">
        <f t="shared" si="2"/>
        <v>3737.1980000000003</v>
      </c>
      <c r="BD15" s="59"/>
      <c r="BE15" s="17"/>
      <c r="BF15" s="18"/>
      <c r="BG15" s="59"/>
      <c r="BH15" s="6">
        <v>259.58399999999995</v>
      </c>
      <c r="BI15" s="7">
        <v>2265.3000000000002</v>
      </c>
      <c r="BJ15" s="33">
        <v>963.50760000000014</v>
      </c>
      <c r="BK15" s="33">
        <v>642.33840000000009</v>
      </c>
      <c r="BL15" s="33">
        <v>321.16920000000005</v>
      </c>
      <c r="BM15" s="37">
        <f t="shared" si="3"/>
        <v>3488.3915999999999</v>
      </c>
      <c r="BN15" s="118"/>
      <c r="BO15" s="8">
        <f t="shared" si="4"/>
        <v>7225.5896000000002</v>
      </c>
      <c r="BP15" s="5">
        <v>0</v>
      </c>
      <c r="BQ15" s="5">
        <f t="shared" si="5"/>
        <v>1445.1179200000001</v>
      </c>
      <c r="BR15" s="35">
        <f t="shared" si="6"/>
        <v>8670.7075199999999</v>
      </c>
      <c r="BT15" s="14"/>
    </row>
    <row r="16" spans="1:72" x14ac:dyDescent="0.25">
      <c r="A16" s="12">
        <v>9</v>
      </c>
      <c r="B16" s="47">
        <v>30001991385279</v>
      </c>
      <c r="C16" s="48" t="s">
        <v>32</v>
      </c>
      <c r="D16" s="48" t="s">
        <v>21</v>
      </c>
      <c r="E16" s="49">
        <v>66</v>
      </c>
      <c r="F16" s="8"/>
      <c r="G16" s="5"/>
      <c r="H16" s="5">
        <v>19900</v>
      </c>
      <c r="I16" s="5">
        <v>6140</v>
      </c>
      <c r="J16" s="5">
        <v>30410</v>
      </c>
      <c r="K16" s="54">
        <v>10340</v>
      </c>
      <c r="L16" s="49">
        <f t="shared" si="0"/>
        <v>66790</v>
      </c>
      <c r="M16" s="25">
        <v>0</v>
      </c>
      <c r="N16" s="26">
        <v>0</v>
      </c>
      <c r="O16" s="26">
        <v>0</v>
      </c>
      <c r="P16" s="26">
        <v>0</v>
      </c>
      <c r="Q16" s="26">
        <v>0</v>
      </c>
      <c r="R16" s="27">
        <v>0</v>
      </c>
      <c r="S16" s="28">
        <v>0</v>
      </c>
      <c r="T16" s="162"/>
      <c r="U16" s="190">
        <v>0</v>
      </c>
      <c r="V16" s="191">
        <v>0</v>
      </c>
      <c r="W16" s="192">
        <v>0</v>
      </c>
      <c r="X16" s="192">
        <v>0</v>
      </c>
      <c r="Y16" s="26">
        <v>0</v>
      </c>
      <c r="Z16" s="193">
        <v>0</v>
      </c>
      <c r="AA16" s="194">
        <v>0</v>
      </c>
      <c r="AB16" s="195">
        <f t="shared" si="1"/>
        <v>0</v>
      </c>
      <c r="AC16" s="182"/>
      <c r="AD16" s="196">
        <v>0</v>
      </c>
      <c r="AE16" s="197">
        <v>0</v>
      </c>
      <c r="AF16" s="197">
        <v>0</v>
      </c>
      <c r="AG16" s="198">
        <v>0</v>
      </c>
      <c r="AH16" s="7">
        <v>4.28</v>
      </c>
      <c r="AI16" s="7">
        <v>3.11</v>
      </c>
      <c r="AJ16" s="198">
        <v>2.21</v>
      </c>
      <c r="AK16" s="199">
        <v>1.65</v>
      </c>
      <c r="AL16" s="200">
        <v>38.31</v>
      </c>
      <c r="AM16" s="201">
        <v>1</v>
      </c>
      <c r="AN16" s="169"/>
      <c r="AO16" s="196">
        <v>0</v>
      </c>
      <c r="AP16" s="197">
        <v>0</v>
      </c>
      <c r="AQ16" s="197">
        <v>0</v>
      </c>
      <c r="AR16" s="198">
        <v>0</v>
      </c>
      <c r="AS16" s="7">
        <v>957.18999999999983</v>
      </c>
      <c r="AT16" s="7">
        <v>181.13</v>
      </c>
      <c r="AU16" s="198">
        <v>662.93799999999999</v>
      </c>
      <c r="AV16" s="199">
        <v>185.08600000000001</v>
      </c>
      <c r="AW16" s="202">
        <v>42.88</v>
      </c>
      <c r="AX16" s="203">
        <v>0</v>
      </c>
      <c r="AY16" s="204">
        <v>1986.3439999999998</v>
      </c>
      <c r="AZ16" s="203">
        <v>960</v>
      </c>
      <c r="BA16" s="195">
        <v>2946.3440000000001</v>
      </c>
      <c r="BB16" s="82"/>
      <c r="BC16" s="224">
        <f t="shared" si="2"/>
        <v>2946.3440000000001</v>
      </c>
      <c r="BD16" s="59"/>
      <c r="BE16" s="17"/>
      <c r="BF16" s="18"/>
      <c r="BG16" s="59"/>
      <c r="BH16" s="6">
        <v>259.58399999999995</v>
      </c>
      <c r="BI16" s="7">
        <v>1502.7750000000001</v>
      </c>
      <c r="BJ16" s="33">
        <v>639.1803000000001</v>
      </c>
      <c r="BK16" s="33">
        <v>426.12020000000007</v>
      </c>
      <c r="BL16" s="33">
        <v>213.06010000000003</v>
      </c>
      <c r="BM16" s="37">
        <f t="shared" si="3"/>
        <v>2401.5392999999999</v>
      </c>
      <c r="BN16" s="118"/>
      <c r="BO16" s="8">
        <f t="shared" si="4"/>
        <v>5347.8832999999995</v>
      </c>
      <c r="BP16" s="5">
        <v>0</v>
      </c>
      <c r="BQ16" s="5">
        <f t="shared" si="5"/>
        <v>1069.5766599999999</v>
      </c>
      <c r="BR16" s="35">
        <f t="shared" si="6"/>
        <v>6417.4599599999992</v>
      </c>
      <c r="BT16" s="14"/>
    </row>
    <row r="17" spans="1:72" x14ac:dyDescent="0.25">
      <c r="A17" s="12">
        <v>10</v>
      </c>
      <c r="B17" s="47">
        <v>19943849416084</v>
      </c>
      <c r="C17" s="48" t="s">
        <v>33</v>
      </c>
      <c r="D17" s="48" t="s">
        <v>27</v>
      </c>
      <c r="E17" s="49">
        <v>6</v>
      </c>
      <c r="F17" s="8">
        <v>719</v>
      </c>
      <c r="G17" s="5"/>
      <c r="H17" s="5"/>
      <c r="I17" s="5"/>
      <c r="J17" s="5"/>
      <c r="K17" s="54"/>
      <c r="L17" s="49">
        <f t="shared" si="0"/>
        <v>719</v>
      </c>
      <c r="M17" s="25">
        <v>0</v>
      </c>
      <c r="N17" s="26">
        <v>0</v>
      </c>
      <c r="O17" s="26">
        <v>0</v>
      </c>
      <c r="P17" s="26">
        <v>0</v>
      </c>
      <c r="Q17" s="26">
        <v>0</v>
      </c>
      <c r="R17" s="27">
        <v>0</v>
      </c>
      <c r="S17" s="28">
        <v>0</v>
      </c>
      <c r="T17" s="162"/>
      <c r="U17" s="190">
        <v>0</v>
      </c>
      <c r="V17" s="191">
        <v>0</v>
      </c>
      <c r="W17" s="192">
        <v>0</v>
      </c>
      <c r="X17" s="192">
        <v>0</v>
      </c>
      <c r="Y17" s="26">
        <v>0</v>
      </c>
      <c r="Z17" s="193">
        <v>0</v>
      </c>
      <c r="AA17" s="194">
        <v>0</v>
      </c>
      <c r="AB17" s="195">
        <f t="shared" si="1"/>
        <v>0</v>
      </c>
      <c r="AC17" s="182"/>
      <c r="AD17" s="196">
        <v>3.5</v>
      </c>
      <c r="AE17" s="197">
        <v>0</v>
      </c>
      <c r="AF17" s="197">
        <v>0</v>
      </c>
      <c r="AG17" s="198">
        <v>0</v>
      </c>
      <c r="AH17" s="7">
        <v>0</v>
      </c>
      <c r="AI17" s="7">
        <v>0</v>
      </c>
      <c r="AJ17" s="198">
        <v>0</v>
      </c>
      <c r="AK17" s="199">
        <v>0</v>
      </c>
      <c r="AL17" s="200">
        <v>4.1500000000000004</v>
      </c>
      <c r="AM17" s="201">
        <v>0</v>
      </c>
      <c r="AN17" s="169"/>
      <c r="AO17" s="196">
        <v>29.36</v>
      </c>
      <c r="AP17" s="197">
        <v>0</v>
      </c>
      <c r="AQ17" s="197">
        <v>0</v>
      </c>
      <c r="AR17" s="198">
        <v>0</v>
      </c>
      <c r="AS17" s="7">
        <v>0</v>
      </c>
      <c r="AT17" s="7">
        <v>0</v>
      </c>
      <c r="AU17" s="198">
        <v>0</v>
      </c>
      <c r="AV17" s="199">
        <v>0</v>
      </c>
      <c r="AW17" s="202">
        <v>3.5200000000000005</v>
      </c>
      <c r="AX17" s="203">
        <v>0</v>
      </c>
      <c r="AY17" s="204">
        <v>29.36</v>
      </c>
      <c r="AZ17" s="203">
        <v>42.240000000000009</v>
      </c>
      <c r="BA17" s="195">
        <v>71.600000000000009</v>
      </c>
      <c r="BB17" s="82"/>
      <c r="BC17" s="224">
        <f t="shared" si="2"/>
        <v>71.600000000000009</v>
      </c>
      <c r="BD17" s="59"/>
      <c r="BE17" s="17"/>
      <c r="BF17" s="18"/>
      <c r="BG17" s="59"/>
      <c r="BH17" s="6">
        <v>11.421696000000001</v>
      </c>
      <c r="BI17" s="7">
        <v>18</v>
      </c>
      <c r="BJ17" s="33">
        <v>7.6560000000000006</v>
      </c>
      <c r="BK17" s="33">
        <v>5.1040000000000001</v>
      </c>
      <c r="BL17" s="33">
        <v>2.552</v>
      </c>
      <c r="BM17" s="37">
        <f t="shared" si="3"/>
        <v>37.077696000000003</v>
      </c>
      <c r="BN17" s="118"/>
      <c r="BO17" s="8">
        <f t="shared" si="4"/>
        <v>108.67769600000001</v>
      </c>
      <c r="BP17" s="5">
        <v>2.9513932800000005</v>
      </c>
      <c r="BQ17" s="5">
        <f>(BJ17+BI17+BF17+AY17+AB17)*0.2</f>
        <v>11.0032</v>
      </c>
      <c r="BR17" s="35">
        <f t="shared" si="6"/>
        <v>122.63228928000001</v>
      </c>
      <c r="BT17" s="14"/>
    </row>
    <row r="18" spans="1:72" x14ac:dyDescent="0.25">
      <c r="A18" s="12">
        <v>11</v>
      </c>
      <c r="B18" s="47">
        <v>19922431163462</v>
      </c>
      <c r="C18" s="48" t="s">
        <v>34</v>
      </c>
      <c r="D18" s="48" t="s">
        <v>35</v>
      </c>
      <c r="E18" s="49">
        <v>2</v>
      </c>
      <c r="F18" s="8">
        <v>1586</v>
      </c>
      <c r="G18" s="5"/>
      <c r="H18" s="5"/>
      <c r="I18" s="5"/>
      <c r="J18" s="5"/>
      <c r="K18" s="54"/>
      <c r="L18" s="49">
        <f t="shared" si="0"/>
        <v>1586</v>
      </c>
      <c r="M18" s="25">
        <v>0</v>
      </c>
      <c r="N18" s="26">
        <v>0</v>
      </c>
      <c r="O18" s="26">
        <v>0</v>
      </c>
      <c r="P18" s="26">
        <v>0</v>
      </c>
      <c r="Q18" s="26">
        <v>0</v>
      </c>
      <c r="R18" s="27">
        <v>0</v>
      </c>
      <c r="S18" s="28">
        <v>0</v>
      </c>
      <c r="T18" s="162"/>
      <c r="U18" s="190">
        <v>0</v>
      </c>
      <c r="V18" s="191">
        <v>0</v>
      </c>
      <c r="W18" s="192">
        <v>0</v>
      </c>
      <c r="X18" s="192">
        <v>0</v>
      </c>
      <c r="Y18" s="26">
        <v>0</v>
      </c>
      <c r="Z18" s="193">
        <v>0</v>
      </c>
      <c r="AA18" s="194">
        <v>0</v>
      </c>
      <c r="AB18" s="195">
        <f t="shared" si="1"/>
        <v>0</v>
      </c>
      <c r="AC18" s="182"/>
      <c r="AD18" s="196">
        <v>1.35</v>
      </c>
      <c r="AE18" s="197">
        <v>0</v>
      </c>
      <c r="AF18" s="197">
        <v>0</v>
      </c>
      <c r="AG18" s="198">
        <v>0</v>
      </c>
      <c r="AH18" s="7">
        <v>0</v>
      </c>
      <c r="AI18" s="7">
        <v>0</v>
      </c>
      <c r="AJ18" s="198">
        <v>0</v>
      </c>
      <c r="AK18" s="199">
        <v>0</v>
      </c>
      <c r="AL18" s="200">
        <v>2.35</v>
      </c>
      <c r="AM18" s="201">
        <v>4.78</v>
      </c>
      <c r="AN18" s="169"/>
      <c r="AO18" s="196">
        <v>82.8</v>
      </c>
      <c r="AP18" s="197">
        <v>0</v>
      </c>
      <c r="AQ18" s="197">
        <v>0</v>
      </c>
      <c r="AR18" s="198">
        <v>0</v>
      </c>
      <c r="AS18" s="7">
        <v>0</v>
      </c>
      <c r="AT18" s="7">
        <v>0</v>
      </c>
      <c r="AU18" s="198">
        <v>0</v>
      </c>
      <c r="AV18" s="199">
        <v>0</v>
      </c>
      <c r="AW18" s="202">
        <v>2.23</v>
      </c>
      <c r="AX18" s="203">
        <v>4.88</v>
      </c>
      <c r="AY18" s="204">
        <v>199.92000000000002</v>
      </c>
      <c r="AZ18" s="203">
        <v>26.759999999999998</v>
      </c>
      <c r="BA18" s="195">
        <v>226.68</v>
      </c>
      <c r="BB18" s="82"/>
      <c r="BC18" s="224">
        <f t="shared" si="2"/>
        <v>226.68</v>
      </c>
      <c r="BD18" s="59"/>
      <c r="BE18" s="17"/>
      <c r="BF18" s="18"/>
      <c r="BG18" s="59"/>
      <c r="BH18" s="6">
        <v>7.2359039999999988</v>
      </c>
      <c r="BI18" s="7">
        <v>135</v>
      </c>
      <c r="BJ18" s="33">
        <v>57.42</v>
      </c>
      <c r="BK18" s="33">
        <v>38.28</v>
      </c>
      <c r="BL18" s="33">
        <v>19.14</v>
      </c>
      <c r="BM18" s="37">
        <f t="shared" si="3"/>
        <v>199.65590400000002</v>
      </c>
      <c r="BN18" s="118"/>
      <c r="BO18" s="8">
        <f t="shared" si="4"/>
        <v>426.33590400000003</v>
      </c>
      <c r="BP18" s="5">
        <v>1.8697747199999999</v>
      </c>
      <c r="BQ18" s="5">
        <f>(BJ18+BI18+BF18+AY18+AB18)*0.2</f>
        <v>78.468000000000018</v>
      </c>
      <c r="BR18" s="35">
        <f t="shared" si="6"/>
        <v>506.67367872000005</v>
      </c>
      <c r="BT18" s="14"/>
    </row>
    <row r="19" spans="1:72" x14ac:dyDescent="0.25">
      <c r="A19" s="12">
        <v>12</v>
      </c>
      <c r="B19" s="47">
        <v>30001991385380</v>
      </c>
      <c r="C19" s="48" t="s">
        <v>32</v>
      </c>
      <c r="D19" s="48" t="s">
        <v>21</v>
      </c>
      <c r="E19" s="49">
        <v>66</v>
      </c>
      <c r="F19" s="8"/>
      <c r="G19" s="5"/>
      <c r="H19" s="5">
        <v>32970</v>
      </c>
      <c r="I19" s="5">
        <v>11030</v>
      </c>
      <c r="J19" s="5">
        <v>40900</v>
      </c>
      <c r="K19" s="54">
        <v>12310</v>
      </c>
      <c r="L19" s="49">
        <f t="shared" si="0"/>
        <v>97210</v>
      </c>
      <c r="M19" s="25">
        <v>0</v>
      </c>
      <c r="N19" s="26">
        <v>0</v>
      </c>
      <c r="O19" s="26">
        <v>0</v>
      </c>
      <c r="P19" s="26">
        <v>0</v>
      </c>
      <c r="Q19" s="26">
        <v>0</v>
      </c>
      <c r="R19" s="27">
        <v>0</v>
      </c>
      <c r="S19" s="28">
        <v>0</v>
      </c>
      <c r="T19" s="162"/>
      <c r="U19" s="190">
        <v>0</v>
      </c>
      <c r="V19" s="191">
        <v>0</v>
      </c>
      <c r="W19" s="192">
        <v>0</v>
      </c>
      <c r="X19" s="192">
        <v>0</v>
      </c>
      <c r="Y19" s="26">
        <v>0</v>
      </c>
      <c r="Z19" s="193">
        <v>0</v>
      </c>
      <c r="AA19" s="194">
        <v>0</v>
      </c>
      <c r="AB19" s="195">
        <f t="shared" si="1"/>
        <v>0</v>
      </c>
      <c r="AC19" s="182"/>
      <c r="AD19" s="196">
        <v>0</v>
      </c>
      <c r="AE19" s="197">
        <v>0</v>
      </c>
      <c r="AF19" s="197">
        <v>0</v>
      </c>
      <c r="AG19" s="198">
        <v>0</v>
      </c>
      <c r="AH19" s="7">
        <v>4.28</v>
      </c>
      <c r="AI19" s="7">
        <v>3.11</v>
      </c>
      <c r="AJ19" s="198">
        <v>2.21</v>
      </c>
      <c r="AK19" s="199">
        <v>1.65</v>
      </c>
      <c r="AL19" s="200">
        <v>38.31</v>
      </c>
      <c r="AM19" s="201">
        <v>1</v>
      </c>
      <c r="AN19" s="169"/>
      <c r="AO19" s="196">
        <v>0</v>
      </c>
      <c r="AP19" s="197">
        <v>0</v>
      </c>
      <c r="AQ19" s="197">
        <v>0</v>
      </c>
      <c r="AR19" s="198">
        <v>0</v>
      </c>
      <c r="AS19" s="7">
        <v>1585.8569999999997</v>
      </c>
      <c r="AT19" s="7">
        <v>325.38500000000005</v>
      </c>
      <c r="AU19" s="198">
        <v>891.62</v>
      </c>
      <c r="AV19" s="199">
        <v>220.34900000000002</v>
      </c>
      <c r="AW19" s="202">
        <v>42.88</v>
      </c>
      <c r="AX19" s="203">
        <v>0</v>
      </c>
      <c r="AY19" s="204">
        <v>3023.2109999999998</v>
      </c>
      <c r="AZ19" s="203">
        <v>960</v>
      </c>
      <c r="BA19" s="195">
        <v>3983.2109999999998</v>
      </c>
      <c r="BB19" s="82"/>
      <c r="BC19" s="224">
        <f t="shared" si="2"/>
        <v>3983.2109999999998</v>
      </c>
      <c r="BD19" s="59"/>
      <c r="BE19" s="17"/>
      <c r="BF19" s="18"/>
      <c r="BG19" s="59"/>
      <c r="BH19" s="6">
        <v>259.58399999999995</v>
      </c>
      <c r="BI19" s="7">
        <v>2187.2249999999999</v>
      </c>
      <c r="BJ19" s="33">
        <v>930.29970000000003</v>
      </c>
      <c r="BK19" s="33">
        <v>620.19979999999998</v>
      </c>
      <c r="BL19" s="33">
        <v>310.09989999999999</v>
      </c>
      <c r="BM19" s="37">
        <f t="shared" si="3"/>
        <v>3377.1086999999998</v>
      </c>
      <c r="BN19" s="118"/>
      <c r="BO19" s="8">
        <f t="shared" si="4"/>
        <v>7360.3197</v>
      </c>
      <c r="BP19" s="5">
        <v>0</v>
      </c>
      <c r="BQ19" s="5">
        <f t="shared" si="5"/>
        <v>1472.06394</v>
      </c>
      <c r="BR19" s="35">
        <f t="shared" si="6"/>
        <v>8832.38364</v>
      </c>
      <c r="BT19" s="14"/>
    </row>
    <row r="20" spans="1:72" x14ac:dyDescent="0.25">
      <c r="A20" s="12">
        <v>13</v>
      </c>
      <c r="B20" s="47">
        <v>19937047675087</v>
      </c>
      <c r="C20" s="48" t="s">
        <v>33</v>
      </c>
      <c r="D20" s="48" t="s">
        <v>27</v>
      </c>
      <c r="E20" s="49">
        <v>6</v>
      </c>
      <c r="F20" s="8">
        <v>395</v>
      </c>
      <c r="G20" s="5"/>
      <c r="H20" s="5"/>
      <c r="I20" s="5"/>
      <c r="J20" s="5"/>
      <c r="K20" s="54"/>
      <c r="L20" s="49">
        <f t="shared" si="0"/>
        <v>395</v>
      </c>
      <c r="M20" s="25">
        <v>0</v>
      </c>
      <c r="N20" s="26">
        <v>0</v>
      </c>
      <c r="O20" s="26">
        <v>0</v>
      </c>
      <c r="P20" s="26">
        <v>0</v>
      </c>
      <c r="Q20" s="26">
        <v>0</v>
      </c>
      <c r="R20" s="27">
        <v>0</v>
      </c>
      <c r="S20" s="28">
        <v>0</v>
      </c>
      <c r="T20" s="162"/>
      <c r="U20" s="190">
        <v>0</v>
      </c>
      <c r="V20" s="191">
        <v>0</v>
      </c>
      <c r="W20" s="192">
        <v>0</v>
      </c>
      <c r="X20" s="192">
        <v>0</v>
      </c>
      <c r="Y20" s="26">
        <v>0</v>
      </c>
      <c r="Z20" s="193">
        <v>0</v>
      </c>
      <c r="AA20" s="194">
        <v>0</v>
      </c>
      <c r="AB20" s="195">
        <f t="shared" si="1"/>
        <v>0</v>
      </c>
      <c r="AC20" s="182"/>
      <c r="AD20" s="196">
        <v>3.5</v>
      </c>
      <c r="AE20" s="197">
        <v>0</v>
      </c>
      <c r="AF20" s="197">
        <v>0</v>
      </c>
      <c r="AG20" s="198">
        <v>0</v>
      </c>
      <c r="AH20" s="7">
        <v>0</v>
      </c>
      <c r="AI20" s="7">
        <v>0</v>
      </c>
      <c r="AJ20" s="198">
        <v>0</v>
      </c>
      <c r="AK20" s="199">
        <v>0</v>
      </c>
      <c r="AL20" s="200">
        <v>4.1500000000000004</v>
      </c>
      <c r="AM20" s="201">
        <v>0</v>
      </c>
      <c r="AN20" s="169"/>
      <c r="AO20" s="196">
        <v>18.350000000000001</v>
      </c>
      <c r="AP20" s="197">
        <v>0</v>
      </c>
      <c r="AQ20" s="197">
        <v>0</v>
      </c>
      <c r="AR20" s="198">
        <v>0</v>
      </c>
      <c r="AS20" s="7">
        <v>0</v>
      </c>
      <c r="AT20" s="7">
        <v>0</v>
      </c>
      <c r="AU20" s="198">
        <v>0</v>
      </c>
      <c r="AV20" s="199">
        <v>0</v>
      </c>
      <c r="AW20" s="202">
        <v>3.5200000000000005</v>
      </c>
      <c r="AX20" s="203">
        <v>0</v>
      </c>
      <c r="AY20" s="204">
        <v>18.350000000000001</v>
      </c>
      <c r="AZ20" s="203">
        <v>42.240000000000009</v>
      </c>
      <c r="BA20" s="195">
        <v>60.590000000000011</v>
      </c>
      <c r="BB20" s="82"/>
      <c r="BC20" s="224">
        <f t="shared" si="2"/>
        <v>60.590000000000011</v>
      </c>
      <c r="BD20" s="59"/>
      <c r="BE20" s="17"/>
      <c r="BF20" s="18"/>
      <c r="BG20" s="59"/>
      <c r="BH20" s="6">
        <v>11.421696000000001</v>
      </c>
      <c r="BI20" s="7">
        <v>11.25</v>
      </c>
      <c r="BJ20" s="33">
        <v>4.7850000000000001</v>
      </c>
      <c r="BK20" s="33">
        <v>3.19</v>
      </c>
      <c r="BL20" s="33">
        <v>1.595</v>
      </c>
      <c r="BM20" s="37">
        <f t="shared" si="3"/>
        <v>27.456696000000001</v>
      </c>
      <c r="BN20" s="118"/>
      <c r="BO20" s="8">
        <f t="shared" si="4"/>
        <v>88.046696000000011</v>
      </c>
      <c r="BP20" s="5">
        <v>2.9513932800000005</v>
      </c>
      <c r="BQ20" s="5">
        <f>(BJ20+BI20+BF20+AY20+AB20)*0.2</f>
        <v>6.8770000000000016</v>
      </c>
      <c r="BR20" s="35">
        <f t="shared" si="6"/>
        <v>97.875089280000012</v>
      </c>
      <c r="BT20" s="14"/>
    </row>
    <row r="21" spans="1:72" x14ac:dyDescent="0.25">
      <c r="A21" s="12">
        <v>14</v>
      </c>
      <c r="B21" s="47">
        <v>19930390650727</v>
      </c>
      <c r="C21" s="48" t="s">
        <v>36</v>
      </c>
      <c r="D21" s="48" t="s">
        <v>35</v>
      </c>
      <c r="E21" s="49">
        <v>9</v>
      </c>
      <c r="F21" s="8">
        <v>25000</v>
      </c>
      <c r="G21" s="5"/>
      <c r="H21" s="5"/>
      <c r="I21" s="5"/>
      <c r="J21" s="5"/>
      <c r="K21" s="54"/>
      <c r="L21" s="49">
        <f t="shared" si="0"/>
        <v>25000</v>
      </c>
      <c r="M21" s="25">
        <v>0</v>
      </c>
      <c r="N21" s="26">
        <v>0</v>
      </c>
      <c r="O21" s="26">
        <v>0</v>
      </c>
      <c r="P21" s="26">
        <v>0</v>
      </c>
      <c r="Q21" s="26">
        <v>0</v>
      </c>
      <c r="R21" s="27">
        <v>0</v>
      </c>
      <c r="S21" s="28">
        <v>0</v>
      </c>
      <c r="T21" s="162"/>
      <c r="U21" s="190">
        <v>0</v>
      </c>
      <c r="V21" s="191">
        <v>0</v>
      </c>
      <c r="W21" s="192">
        <v>0</v>
      </c>
      <c r="X21" s="192">
        <v>0</v>
      </c>
      <c r="Y21" s="26">
        <v>0</v>
      </c>
      <c r="Z21" s="193">
        <v>0</v>
      </c>
      <c r="AA21" s="194">
        <v>0</v>
      </c>
      <c r="AB21" s="195">
        <f t="shared" si="1"/>
        <v>0</v>
      </c>
      <c r="AC21" s="182"/>
      <c r="AD21" s="196">
        <v>1.35</v>
      </c>
      <c r="AE21" s="197">
        <v>0</v>
      </c>
      <c r="AF21" s="197">
        <v>0</v>
      </c>
      <c r="AG21" s="198">
        <v>0</v>
      </c>
      <c r="AH21" s="7">
        <v>0</v>
      </c>
      <c r="AI21" s="7">
        <v>0</v>
      </c>
      <c r="AJ21" s="198">
        <v>0</v>
      </c>
      <c r="AK21" s="199">
        <v>0</v>
      </c>
      <c r="AL21" s="200">
        <v>2.35</v>
      </c>
      <c r="AM21" s="201">
        <v>4.78</v>
      </c>
      <c r="AN21" s="169"/>
      <c r="AO21" s="196">
        <v>345</v>
      </c>
      <c r="AP21" s="197">
        <v>0</v>
      </c>
      <c r="AQ21" s="197">
        <v>0</v>
      </c>
      <c r="AR21" s="198">
        <v>0</v>
      </c>
      <c r="AS21" s="7">
        <v>0</v>
      </c>
      <c r="AT21" s="7">
        <v>0</v>
      </c>
      <c r="AU21" s="198">
        <v>0</v>
      </c>
      <c r="AV21" s="199">
        <v>0</v>
      </c>
      <c r="AW21" s="202">
        <v>2.23</v>
      </c>
      <c r="AX21" s="203">
        <v>4.88</v>
      </c>
      <c r="AY21" s="204">
        <v>872.04</v>
      </c>
      <c r="AZ21" s="203">
        <v>26.759999999999998</v>
      </c>
      <c r="BA21" s="195">
        <v>898.8</v>
      </c>
      <c r="BB21" s="82"/>
      <c r="BC21" s="224">
        <f t="shared" si="2"/>
        <v>898.8</v>
      </c>
      <c r="BD21" s="59"/>
      <c r="BE21" s="17"/>
      <c r="BF21" s="18"/>
      <c r="BG21" s="59"/>
      <c r="BH21" s="6">
        <v>7.2359039999999988</v>
      </c>
      <c r="BI21" s="7">
        <v>562.5</v>
      </c>
      <c r="BJ21" s="33">
        <v>239.25</v>
      </c>
      <c r="BK21" s="33">
        <v>159.5</v>
      </c>
      <c r="BL21" s="33">
        <v>79.75</v>
      </c>
      <c r="BM21" s="37">
        <f t="shared" si="3"/>
        <v>808.985904</v>
      </c>
      <c r="BN21" s="118"/>
      <c r="BO21" s="8">
        <f t="shared" si="4"/>
        <v>1707.7859039999998</v>
      </c>
      <c r="BP21" s="5">
        <v>1.8697747199999999</v>
      </c>
      <c r="BQ21" s="5">
        <f>(BJ21+BI21+BF21+AY21+AB21)*0.2</f>
        <v>334.75800000000004</v>
      </c>
      <c r="BR21" s="35">
        <f t="shared" si="6"/>
        <v>2044.4136787199998</v>
      </c>
      <c r="BT21" s="14"/>
    </row>
    <row r="22" spans="1:72" x14ac:dyDescent="0.25">
      <c r="A22" s="12">
        <v>15</v>
      </c>
      <c r="B22" s="47">
        <v>30001991385492</v>
      </c>
      <c r="C22" s="48" t="s">
        <v>32</v>
      </c>
      <c r="D22" s="48" t="s">
        <v>21</v>
      </c>
      <c r="E22" s="49">
        <v>66</v>
      </c>
      <c r="F22" s="8"/>
      <c r="G22" s="5"/>
      <c r="H22" s="5">
        <v>4460</v>
      </c>
      <c r="I22" s="5">
        <v>2250</v>
      </c>
      <c r="J22" s="5">
        <v>7850</v>
      </c>
      <c r="K22" s="54">
        <v>2710</v>
      </c>
      <c r="L22" s="49">
        <f t="shared" si="0"/>
        <v>17270</v>
      </c>
      <c r="M22" s="25">
        <v>0</v>
      </c>
      <c r="N22" s="26">
        <v>0</v>
      </c>
      <c r="O22" s="26">
        <v>0</v>
      </c>
      <c r="P22" s="26">
        <v>0</v>
      </c>
      <c r="Q22" s="26">
        <v>0</v>
      </c>
      <c r="R22" s="27">
        <v>0</v>
      </c>
      <c r="S22" s="28">
        <v>0</v>
      </c>
      <c r="T22" s="162"/>
      <c r="U22" s="190">
        <v>0</v>
      </c>
      <c r="V22" s="191">
        <v>0</v>
      </c>
      <c r="W22" s="192">
        <v>0</v>
      </c>
      <c r="X22" s="192">
        <v>0</v>
      </c>
      <c r="Y22" s="26">
        <v>0</v>
      </c>
      <c r="Z22" s="193">
        <v>0</v>
      </c>
      <c r="AA22" s="194">
        <v>0</v>
      </c>
      <c r="AB22" s="195">
        <f t="shared" si="1"/>
        <v>0</v>
      </c>
      <c r="AC22" s="182"/>
      <c r="AD22" s="196">
        <v>0</v>
      </c>
      <c r="AE22" s="197">
        <v>0</v>
      </c>
      <c r="AF22" s="197">
        <v>0</v>
      </c>
      <c r="AG22" s="198">
        <v>0</v>
      </c>
      <c r="AH22" s="7">
        <v>4.28</v>
      </c>
      <c r="AI22" s="7">
        <v>3.11</v>
      </c>
      <c r="AJ22" s="198">
        <v>2.21</v>
      </c>
      <c r="AK22" s="199">
        <v>1.65</v>
      </c>
      <c r="AL22" s="200">
        <v>38.31</v>
      </c>
      <c r="AM22" s="201">
        <v>1</v>
      </c>
      <c r="AN22" s="169"/>
      <c r="AO22" s="196">
        <v>0</v>
      </c>
      <c r="AP22" s="197">
        <v>0</v>
      </c>
      <c r="AQ22" s="197">
        <v>0</v>
      </c>
      <c r="AR22" s="198">
        <v>0</v>
      </c>
      <c r="AS22" s="7">
        <v>214.52599999999998</v>
      </c>
      <c r="AT22" s="7">
        <v>66.375</v>
      </c>
      <c r="AU22" s="198">
        <v>171.13</v>
      </c>
      <c r="AV22" s="199">
        <v>48.509000000000007</v>
      </c>
      <c r="AW22" s="202">
        <v>42.88</v>
      </c>
      <c r="AX22" s="203">
        <v>0</v>
      </c>
      <c r="AY22" s="204">
        <v>500.53999999999996</v>
      </c>
      <c r="AZ22" s="203">
        <v>960</v>
      </c>
      <c r="BA22" s="195">
        <v>1460.54</v>
      </c>
      <c r="BB22" s="82"/>
      <c r="BC22" s="224">
        <f t="shared" si="2"/>
        <v>1460.54</v>
      </c>
      <c r="BD22" s="59"/>
      <c r="BE22" s="17"/>
      <c r="BF22" s="18"/>
      <c r="BG22" s="59"/>
      <c r="BH22" s="6">
        <v>259.58399999999995</v>
      </c>
      <c r="BI22" s="7">
        <v>388.57499999999999</v>
      </c>
      <c r="BJ22" s="33">
        <v>165.27390000000003</v>
      </c>
      <c r="BK22" s="33">
        <v>110.18260000000001</v>
      </c>
      <c r="BL22" s="33">
        <v>55.091300000000004</v>
      </c>
      <c r="BM22" s="37">
        <f t="shared" si="3"/>
        <v>813.4328999999999</v>
      </c>
      <c r="BN22" s="118"/>
      <c r="BO22" s="8">
        <f t="shared" si="4"/>
        <v>2273.9728999999998</v>
      </c>
      <c r="BP22" s="5">
        <v>0</v>
      </c>
      <c r="BQ22" s="5">
        <f t="shared" si="5"/>
        <v>454.79458</v>
      </c>
      <c r="BR22" s="35">
        <f t="shared" si="6"/>
        <v>2728.7674799999995</v>
      </c>
      <c r="BT22" s="14"/>
    </row>
    <row r="23" spans="1:72" x14ac:dyDescent="0.25">
      <c r="A23" s="12">
        <v>16</v>
      </c>
      <c r="B23" s="47">
        <v>19901881291874</v>
      </c>
      <c r="C23" s="48" t="s">
        <v>37</v>
      </c>
      <c r="D23" s="48" t="s">
        <v>27</v>
      </c>
      <c r="E23" s="49">
        <v>9</v>
      </c>
      <c r="F23" s="8">
        <v>2730</v>
      </c>
      <c r="G23" s="5"/>
      <c r="H23" s="5"/>
      <c r="I23" s="5"/>
      <c r="J23" s="5"/>
      <c r="K23" s="54"/>
      <c r="L23" s="49">
        <f t="shared" si="0"/>
        <v>2730</v>
      </c>
      <c r="M23" s="25">
        <v>0</v>
      </c>
      <c r="N23" s="26">
        <v>0</v>
      </c>
      <c r="O23" s="26">
        <v>0</v>
      </c>
      <c r="P23" s="26">
        <v>0</v>
      </c>
      <c r="Q23" s="26">
        <v>0</v>
      </c>
      <c r="R23" s="27">
        <v>0</v>
      </c>
      <c r="S23" s="28">
        <v>0</v>
      </c>
      <c r="T23" s="162"/>
      <c r="U23" s="190">
        <v>0</v>
      </c>
      <c r="V23" s="191">
        <v>0</v>
      </c>
      <c r="W23" s="192">
        <v>0</v>
      </c>
      <c r="X23" s="192">
        <v>0</v>
      </c>
      <c r="Y23" s="26">
        <v>0</v>
      </c>
      <c r="Z23" s="193">
        <v>0</v>
      </c>
      <c r="AA23" s="194">
        <v>0</v>
      </c>
      <c r="AB23" s="195">
        <f t="shared" si="1"/>
        <v>0</v>
      </c>
      <c r="AC23" s="182"/>
      <c r="AD23" s="196">
        <v>3.5</v>
      </c>
      <c r="AE23" s="197">
        <v>0</v>
      </c>
      <c r="AF23" s="197">
        <v>0</v>
      </c>
      <c r="AG23" s="198">
        <v>0</v>
      </c>
      <c r="AH23" s="7">
        <v>0</v>
      </c>
      <c r="AI23" s="7">
        <v>0</v>
      </c>
      <c r="AJ23" s="198">
        <v>0</v>
      </c>
      <c r="AK23" s="199">
        <v>0</v>
      </c>
      <c r="AL23" s="200">
        <v>5.05</v>
      </c>
      <c r="AM23" s="201">
        <v>0</v>
      </c>
      <c r="AN23" s="169"/>
      <c r="AO23" s="196">
        <v>73.400000000000006</v>
      </c>
      <c r="AP23" s="197">
        <v>0</v>
      </c>
      <c r="AQ23" s="197">
        <v>0</v>
      </c>
      <c r="AR23" s="198">
        <v>0</v>
      </c>
      <c r="AS23" s="7">
        <v>0</v>
      </c>
      <c r="AT23" s="7">
        <v>0</v>
      </c>
      <c r="AU23" s="198">
        <v>0</v>
      </c>
      <c r="AV23" s="199">
        <v>0</v>
      </c>
      <c r="AW23" s="202">
        <v>4.6000000000000005</v>
      </c>
      <c r="AX23" s="203">
        <v>0</v>
      </c>
      <c r="AY23" s="204">
        <v>73.400000000000006</v>
      </c>
      <c r="AZ23" s="203">
        <v>55.2</v>
      </c>
      <c r="BA23" s="195">
        <v>128.60000000000002</v>
      </c>
      <c r="BB23" s="82"/>
      <c r="BC23" s="224">
        <f t="shared" si="2"/>
        <v>128.60000000000002</v>
      </c>
      <c r="BD23" s="59"/>
      <c r="BE23" s="17"/>
      <c r="BF23" s="18"/>
      <c r="BG23" s="59"/>
      <c r="BH23" s="6">
        <v>14.926079999999999</v>
      </c>
      <c r="BI23" s="7">
        <v>45</v>
      </c>
      <c r="BJ23" s="33">
        <v>19.14</v>
      </c>
      <c r="BK23" s="33">
        <v>12.76</v>
      </c>
      <c r="BL23" s="33">
        <v>6.38</v>
      </c>
      <c r="BM23" s="37">
        <f t="shared" si="3"/>
        <v>79.066079999999999</v>
      </c>
      <c r="BN23" s="118"/>
      <c r="BO23" s="8">
        <f t="shared" si="4"/>
        <v>207.66608000000002</v>
      </c>
      <c r="BP23" s="5">
        <v>3.8569344000000001</v>
      </c>
      <c r="BQ23" s="5">
        <f>(BJ23+BI23+BF23+AY23+AB23)*0.2</f>
        <v>27.508000000000006</v>
      </c>
      <c r="BR23" s="35">
        <f t="shared" si="6"/>
        <v>239.03101440000003</v>
      </c>
      <c r="BT23" s="14"/>
    </row>
    <row r="24" spans="1:72" x14ac:dyDescent="0.25">
      <c r="A24" s="12">
        <v>17</v>
      </c>
      <c r="B24" s="47">
        <v>19920405124976</v>
      </c>
      <c r="C24" s="48" t="s">
        <v>38</v>
      </c>
      <c r="D24" s="48" t="s">
        <v>35</v>
      </c>
      <c r="E24" s="49">
        <v>12</v>
      </c>
      <c r="F24" s="8">
        <v>3643</v>
      </c>
      <c r="G24" s="5"/>
      <c r="H24" s="5"/>
      <c r="I24" s="5"/>
      <c r="J24" s="5"/>
      <c r="K24" s="54"/>
      <c r="L24" s="49">
        <f t="shared" si="0"/>
        <v>3643</v>
      </c>
      <c r="M24" s="25">
        <v>0</v>
      </c>
      <c r="N24" s="26">
        <v>0</v>
      </c>
      <c r="O24" s="26">
        <v>0</v>
      </c>
      <c r="P24" s="26">
        <v>0</v>
      </c>
      <c r="Q24" s="26">
        <v>0</v>
      </c>
      <c r="R24" s="27">
        <v>0</v>
      </c>
      <c r="S24" s="28">
        <v>0</v>
      </c>
      <c r="T24" s="162"/>
      <c r="U24" s="190">
        <v>0</v>
      </c>
      <c r="V24" s="191">
        <v>0</v>
      </c>
      <c r="W24" s="192">
        <v>0</v>
      </c>
      <c r="X24" s="192">
        <v>0</v>
      </c>
      <c r="Y24" s="26">
        <v>0</v>
      </c>
      <c r="Z24" s="193">
        <v>0</v>
      </c>
      <c r="AA24" s="194">
        <v>0</v>
      </c>
      <c r="AB24" s="195">
        <f t="shared" si="1"/>
        <v>0</v>
      </c>
      <c r="AC24" s="182"/>
      <c r="AD24" s="196">
        <v>1.35</v>
      </c>
      <c r="AE24" s="197">
        <v>0</v>
      </c>
      <c r="AF24" s="197">
        <v>0</v>
      </c>
      <c r="AG24" s="198">
        <v>0</v>
      </c>
      <c r="AH24" s="7">
        <v>0</v>
      </c>
      <c r="AI24" s="7">
        <v>0</v>
      </c>
      <c r="AJ24" s="198">
        <v>0</v>
      </c>
      <c r="AK24" s="199">
        <v>0</v>
      </c>
      <c r="AL24" s="200">
        <v>2.35</v>
      </c>
      <c r="AM24" s="201">
        <v>4.78</v>
      </c>
      <c r="AN24" s="169"/>
      <c r="AO24" s="196">
        <v>27.6</v>
      </c>
      <c r="AP24" s="197">
        <v>0</v>
      </c>
      <c r="AQ24" s="197">
        <v>0</v>
      </c>
      <c r="AR24" s="198">
        <v>0</v>
      </c>
      <c r="AS24" s="7">
        <v>0</v>
      </c>
      <c r="AT24" s="7">
        <v>0</v>
      </c>
      <c r="AU24" s="198">
        <v>0</v>
      </c>
      <c r="AV24" s="199">
        <v>0</v>
      </c>
      <c r="AW24" s="202">
        <v>2.23</v>
      </c>
      <c r="AX24" s="203">
        <v>4.88</v>
      </c>
      <c r="AY24" s="204">
        <v>730.32</v>
      </c>
      <c r="AZ24" s="203">
        <v>26.759999999999998</v>
      </c>
      <c r="BA24" s="195">
        <v>757.08</v>
      </c>
      <c r="BB24" s="82"/>
      <c r="BC24" s="224">
        <f t="shared" si="2"/>
        <v>757.08</v>
      </c>
      <c r="BD24" s="59"/>
      <c r="BE24" s="17"/>
      <c r="BF24" s="18"/>
      <c r="BG24" s="59"/>
      <c r="BH24" s="6">
        <v>7.2359039999999988</v>
      </c>
      <c r="BI24" s="7">
        <v>45</v>
      </c>
      <c r="BJ24" s="33">
        <v>19.14</v>
      </c>
      <c r="BK24" s="33">
        <v>12.76</v>
      </c>
      <c r="BL24" s="33">
        <v>6.38</v>
      </c>
      <c r="BM24" s="37">
        <f t="shared" si="3"/>
        <v>71.375904000000006</v>
      </c>
      <c r="BN24" s="118"/>
      <c r="BO24" s="8">
        <f t="shared" si="4"/>
        <v>828.45590400000003</v>
      </c>
      <c r="BP24" s="5">
        <v>1.8697747199999999</v>
      </c>
      <c r="BQ24" s="5">
        <f t="shared" ref="BQ24:BQ25" si="8">(BJ24+BI24+BF24+AY24+AB24)*0.2</f>
        <v>158.89200000000002</v>
      </c>
      <c r="BR24" s="35">
        <f t="shared" si="6"/>
        <v>989.21767872000009</v>
      </c>
      <c r="BT24" s="14"/>
    </row>
    <row r="25" spans="1:72" ht="15.75" thickBot="1" x14ac:dyDescent="0.3">
      <c r="A25" s="13">
        <v>18</v>
      </c>
      <c r="B25" s="50">
        <v>19934008591655</v>
      </c>
      <c r="C25" s="51" t="s">
        <v>39</v>
      </c>
      <c r="D25" s="51" t="s">
        <v>27</v>
      </c>
      <c r="E25" s="52">
        <v>36</v>
      </c>
      <c r="F25" s="9">
        <v>1000</v>
      </c>
      <c r="G25" s="10"/>
      <c r="H25" s="10"/>
      <c r="I25" s="10"/>
      <c r="J25" s="10"/>
      <c r="K25" s="55"/>
      <c r="L25" s="52">
        <f t="shared" si="0"/>
        <v>1000</v>
      </c>
      <c r="M25" s="29">
        <v>0</v>
      </c>
      <c r="N25" s="30">
        <v>0</v>
      </c>
      <c r="O25" s="30">
        <v>0</v>
      </c>
      <c r="P25" s="30">
        <v>0</v>
      </c>
      <c r="Q25" s="30">
        <v>0</v>
      </c>
      <c r="R25" s="31">
        <v>0</v>
      </c>
      <c r="S25" s="32">
        <v>0</v>
      </c>
      <c r="T25" s="205"/>
      <c r="U25" s="206">
        <v>0</v>
      </c>
      <c r="V25" s="207">
        <v>0</v>
      </c>
      <c r="W25" s="208">
        <v>0</v>
      </c>
      <c r="X25" s="208">
        <v>0</v>
      </c>
      <c r="Y25" s="30">
        <v>0</v>
      </c>
      <c r="Z25" s="209">
        <v>0</v>
      </c>
      <c r="AA25" s="210">
        <v>0</v>
      </c>
      <c r="AB25" s="211">
        <f t="shared" si="1"/>
        <v>0</v>
      </c>
      <c r="AC25" s="212"/>
      <c r="AD25" s="213">
        <v>2.61</v>
      </c>
      <c r="AE25" s="214">
        <v>0</v>
      </c>
      <c r="AF25" s="214">
        <v>0</v>
      </c>
      <c r="AG25" s="215">
        <v>0</v>
      </c>
      <c r="AH25" s="41">
        <v>0</v>
      </c>
      <c r="AI25" s="41">
        <v>0</v>
      </c>
      <c r="AJ25" s="215">
        <v>0</v>
      </c>
      <c r="AK25" s="216">
        <v>0</v>
      </c>
      <c r="AL25" s="217">
        <v>41.55</v>
      </c>
      <c r="AM25" s="218">
        <v>0</v>
      </c>
      <c r="AN25" s="219"/>
      <c r="AO25" s="213">
        <v>36.700000000000003</v>
      </c>
      <c r="AP25" s="214">
        <v>0</v>
      </c>
      <c r="AQ25" s="214">
        <v>0</v>
      </c>
      <c r="AR25" s="215">
        <v>0</v>
      </c>
      <c r="AS25" s="41">
        <v>0</v>
      </c>
      <c r="AT25" s="41">
        <v>0</v>
      </c>
      <c r="AU25" s="215">
        <v>0</v>
      </c>
      <c r="AV25" s="216">
        <v>0</v>
      </c>
      <c r="AW25" s="220">
        <v>14.32</v>
      </c>
      <c r="AX25" s="221">
        <v>0</v>
      </c>
      <c r="AY25" s="222">
        <v>36.700000000000003</v>
      </c>
      <c r="AZ25" s="221">
        <v>171.84</v>
      </c>
      <c r="BA25" s="211">
        <v>208.54000000000002</v>
      </c>
      <c r="BB25" s="83"/>
      <c r="BC25" s="225">
        <f t="shared" si="2"/>
        <v>208.54000000000002</v>
      </c>
      <c r="BD25" s="60"/>
      <c r="BE25" s="19"/>
      <c r="BF25" s="20"/>
      <c r="BG25" s="60"/>
      <c r="BH25" s="40">
        <v>46.465535999999993</v>
      </c>
      <c r="BI25" s="41">
        <v>22.5</v>
      </c>
      <c r="BJ25" s="42">
        <v>9.57</v>
      </c>
      <c r="BK25" s="42">
        <v>6.38</v>
      </c>
      <c r="BL25" s="42">
        <v>3.19</v>
      </c>
      <c r="BM25" s="43">
        <f t="shared" si="3"/>
        <v>78.535535999999993</v>
      </c>
      <c r="BN25" s="119"/>
      <c r="BO25" s="9">
        <f t="shared" si="4"/>
        <v>287.075536</v>
      </c>
      <c r="BP25" s="10">
        <v>12.00680448</v>
      </c>
      <c r="BQ25" s="10">
        <f t="shared" si="8"/>
        <v>13.754000000000003</v>
      </c>
      <c r="BR25" s="36">
        <f t="shared" si="6"/>
        <v>312.83634047999999</v>
      </c>
      <c r="BT25" s="14"/>
    </row>
  </sheetData>
  <mergeCells count="79">
    <mergeCell ref="H5:H6"/>
    <mergeCell ref="M5:M6"/>
    <mergeCell ref="N5:N6"/>
    <mergeCell ref="L4:L7"/>
    <mergeCell ref="AY5:AY7"/>
    <mergeCell ref="AF5:AF6"/>
    <mergeCell ref="AG5:AG6"/>
    <mergeCell ref="AK5:AK6"/>
    <mergeCell ref="AJ5:AJ6"/>
    <mergeCell ref="AI5:AI6"/>
    <mergeCell ref="AH5:AH6"/>
    <mergeCell ref="AN5:AN25"/>
    <mergeCell ref="AL5:AL7"/>
    <mergeCell ref="AM5:AM7"/>
    <mergeCell ref="AD7:AK7"/>
    <mergeCell ref="AC4:AC25"/>
    <mergeCell ref="AZ5:AZ7"/>
    <mergeCell ref="BO4:BO7"/>
    <mergeCell ref="BP4:BP7"/>
    <mergeCell ref="BA5:BA7"/>
    <mergeCell ref="AD4:BA4"/>
    <mergeCell ref="BC4:BC7"/>
    <mergeCell ref="BE4:BF6"/>
    <mergeCell ref="AP5:AP6"/>
    <mergeCell ref="AQ5:AQ6"/>
    <mergeCell ref="AR5:AR6"/>
    <mergeCell ref="AW5:AW7"/>
    <mergeCell ref="AX5:AX7"/>
    <mergeCell ref="AO7:AV7"/>
    <mergeCell ref="AD5:AD6"/>
    <mergeCell ref="AE5:AE6"/>
    <mergeCell ref="AO5:AO6"/>
    <mergeCell ref="BQ4:BQ7"/>
    <mergeCell ref="BR4:BR7"/>
    <mergeCell ref="BH4:BM5"/>
    <mergeCell ref="BH6:BH7"/>
    <mergeCell ref="BI6:BI7"/>
    <mergeCell ref="BJ6:BJ7"/>
    <mergeCell ref="BK6:BK7"/>
    <mergeCell ref="BL6:BL7"/>
    <mergeCell ref="BM6:BM7"/>
    <mergeCell ref="BN4:BN25"/>
    <mergeCell ref="Y5:Y6"/>
    <mergeCell ref="Z5:Z6"/>
    <mergeCell ref="O5:O6"/>
    <mergeCell ref="P5:P6"/>
    <mergeCell ref="S5:S7"/>
    <mergeCell ref="BB4:BB25"/>
    <mergeCell ref="BD4:BD25"/>
    <mergeCell ref="A4:A7"/>
    <mergeCell ref="B4:B7"/>
    <mergeCell ref="C4:C7"/>
    <mergeCell ref="D4:D7"/>
    <mergeCell ref="E4:E7"/>
    <mergeCell ref="M4:AB4"/>
    <mergeCell ref="AB5:AB7"/>
    <mergeCell ref="AA5:AA7"/>
    <mergeCell ref="U7:Z7"/>
    <mergeCell ref="V5:V6"/>
    <mergeCell ref="U5:U6"/>
    <mergeCell ref="M7:R7"/>
    <mergeCell ref="R5:R6"/>
    <mergeCell ref="Q5:Q6"/>
    <mergeCell ref="BG4:BG25"/>
    <mergeCell ref="A2:BR3"/>
    <mergeCell ref="F7:K7"/>
    <mergeCell ref="F4:K4"/>
    <mergeCell ref="T5:T25"/>
    <mergeCell ref="AS5:AS6"/>
    <mergeCell ref="AT5:AT6"/>
    <mergeCell ref="AU5:AU6"/>
    <mergeCell ref="AV5:AV6"/>
    <mergeCell ref="I5:I6"/>
    <mergeCell ref="J5:J6"/>
    <mergeCell ref="W5:W6"/>
    <mergeCell ref="X5:X6"/>
    <mergeCell ref="K5:K6"/>
    <mergeCell ref="G5:G6"/>
    <mergeCell ref="F5:F6"/>
  </mergeCells>
  <pageMargins left="0.7" right="0.7" top="0.75" bottom="0.75" header="0.3" footer="0.3"/>
  <pageSetup paperSize="9" orientation="portrait" r:id="rId1"/>
  <ignoredErrors>
    <ignoredError sqref="BQ19 BQ22" formula="1"/>
    <ignoredError sqref="B8:B9" numberStoredAsText="1"/>
    <ignoredError sqref="L8:L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</dc:creator>
  <cp:lastModifiedBy>Henri FERNANDEZ</cp:lastModifiedBy>
  <dcterms:created xsi:type="dcterms:W3CDTF">2017-07-03T08:15:14Z</dcterms:created>
  <dcterms:modified xsi:type="dcterms:W3CDTF">2017-07-18T09:14:50Z</dcterms:modified>
</cp:coreProperties>
</file>